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00" windowHeight="4665" activeTab="0"/>
  </bookViews>
  <sheets>
    <sheet name="Inkomsten en begroting" sheetId="1" r:id="rId1"/>
    <sheet name="Uitgaven" sheetId="2" r:id="rId2"/>
    <sheet name="Balans" sheetId="3" r:id="rId3"/>
  </sheets>
  <definedNames/>
  <calcPr fullCalcOnLoad="1"/>
</workbook>
</file>

<file path=xl/sharedStrings.xml><?xml version="1.0" encoding="utf-8"?>
<sst xmlns="http://schemas.openxmlformats.org/spreadsheetml/2006/main" count="195" uniqueCount="157">
  <si>
    <t>Datum</t>
  </si>
  <si>
    <t>Bank</t>
  </si>
  <si>
    <t>Naam</t>
  </si>
  <si>
    <t>Fact.nr</t>
  </si>
  <si>
    <t>Kasst.</t>
  </si>
  <si>
    <t>Opmerkingen</t>
  </si>
  <si>
    <t>Sponsor</t>
  </si>
  <si>
    <t>Akkers</t>
  </si>
  <si>
    <t>Opmerking</t>
  </si>
  <si>
    <t>Speltakker</t>
  </si>
  <si>
    <t>grasland</t>
  </si>
  <si>
    <t>Akkerrand</t>
  </si>
  <si>
    <t>Bedrijf</t>
  </si>
  <si>
    <t>Subsidie</t>
  </si>
  <si>
    <t>Overig</t>
  </si>
  <si>
    <t>Totaal</t>
  </si>
  <si>
    <t>Toegezegd</t>
  </si>
  <si>
    <t>Beheer fase 1 gebied</t>
  </si>
  <si>
    <t>Gereedschap</t>
  </si>
  <si>
    <t>Uitvoering (materiaal arbeid)</t>
  </si>
  <si>
    <t>Onvoorzien</t>
  </si>
  <si>
    <t>Inrichten  fase 1 gebied</t>
  </si>
  <si>
    <t>Nestkasten</t>
  </si>
  <si>
    <t xml:space="preserve"> </t>
  </si>
  <si>
    <t>Bank landschapsp</t>
  </si>
  <si>
    <t>Bank Bakhuis</t>
  </si>
  <si>
    <t>Kas Bakhuis</t>
  </si>
  <si>
    <t>Bank landschapspark</t>
  </si>
  <si>
    <t>Kas</t>
  </si>
  <si>
    <t>Saldo Landschapspark</t>
  </si>
  <si>
    <t>Saldo  Bakhuis</t>
  </si>
  <si>
    <t>Kas Landschapspark</t>
  </si>
  <si>
    <t>Saldo 1-jan-2018</t>
  </si>
  <si>
    <t>Bankkosten</t>
  </si>
  <si>
    <t>Bestuurskosten</t>
  </si>
  <si>
    <t>Informatie - PR</t>
  </si>
  <si>
    <t>Totale inkomsten</t>
  </si>
  <si>
    <t>Totale uitgaven</t>
  </si>
  <si>
    <t>Verwacht resultaat</t>
  </si>
  <si>
    <t>Activa</t>
  </si>
  <si>
    <t>Vogelnestkasten</t>
  </si>
  <si>
    <t>Houten bouwsels Fransen   1)</t>
  </si>
  <si>
    <t>Plaatsen houten bouwsels</t>
  </si>
  <si>
    <t>Infobord bijen</t>
  </si>
  <si>
    <t>Roll up banner</t>
  </si>
  <si>
    <t>Infobord</t>
  </si>
  <si>
    <t>Omheining bijenstal</t>
  </si>
  <si>
    <t>Bosmaaier</t>
  </si>
  <si>
    <t>Plexiglas bijeninfo &amp; boortjes</t>
  </si>
  <si>
    <t>Banksaldo</t>
  </si>
  <si>
    <t>Kassaldo</t>
  </si>
  <si>
    <t>1)  Picknick-set, bijenhotelstellage, insectenhotelstellage, infobord-stellage, (nest)palen</t>
  </si>
  <si>
    <t>Passiva</t>
  </si>
  <si>
    <t>Eigen vermogen</t>
  </si>
  <si>
    <t>Toelichting</t>
  </si>
  <si>
    <t>De begroting is qua uitgaven per kostengebied weergegeven in het overzicht Uitgaven.</t>
  </si>
  <si>
    <t>De begroting is qua inkomsten per gebied weergegeven in het overzicht Inkomsten.</t>
  </si>
  <si>
    <t xml:space="preserve">De activa bestaan uit geactiveerde uitgaven aan 'duurzame activa' tegen aanschafwaarde.  </t>
  </si>
  <si>
    <t>Rabobank</t>
  </si>
  <si>
    <t>Loonbedrijf Van Helmond</t>
  </si>
  <si>
    <t>grasmaaien-opslag spelt okt+nov</t>
  </si>
  <si>
    <t>Loonbedrijf Van Bree</t>
  </si>
  <si>
    <t>groenbemester - ploegen- zaaien spet</t>
  </si>
  <si>
    <t>Museumkring Peelland</t>
  </si>
  <si>
    <t>Van Helmond Loonbedrijf</t>
  </si>
  <si>
    <t xml:space="preserve">ONE.com </t>
  </si>
  <si>
    <t>Essent Retail Energie</t>
  </si>
  <si>
    <t>Opslag spelt nov t/m jan</t>
  </si>
  <si>
    <t>bankkosten januari</t>
  </si>
  <si>
    <t>bankkosten december</t>
  </si>
  <si>
    <t>bankkosten februari</t>
  </si>
  <si>
    <t>contributie</t>
  </si>
  <si>
    <t xml:space="preserve">site kloostereind.nl </t>
  </si>
  <si>
    <t>Elektriciteit voor bakhuis</t>
  </si>
  <si>
    <t>18.05.01</t>
  </si>
  <si>
    <t>Donatie 2018</t>
  </si>
  <si>
    <t>bankkosten maart</t>
  </si>
  <si>
    <t>bankkosten april</t>
  </si>
  <si>
    <t>Neutkens</t>
  </si>
  <si>
    <t>weidemengsel voor akker</t>
  </si>
  <si>
    <t>Fransen</t>
  </si>
  <si>
    <t>hout tbv bijenstal (via Vogel bet.)</t>
  </si>
  <si>
    <t>18.06.01</t>
  </si>
  <si>
    <t>Clubkas Campagne</t>
  </si>
  <si>
    <t>Ben Vogel</t>
  </si>
  <si>
    <t>groen afval wegbrengen bakhuis</t>
  </si>
  <si>
    <t>eggen onkruid</t>
  </si>
  <si>
    <t>verklepelen, ploegen, inzaaien gras</t>
  </si>
  <si>
    <t>bankkosten mei</t>
  </si>
  <si>
    <t xml:space="preserve">Inkomsten 2018    -  </t>
  </si>
  <si>
    <t>Uitgaven 2018        -</t>
  </si>
  <si>
    <t>maaien-schudden-bloten</t>
  </si>
  <si>
    <t>Loonbedrijf J.van Roij</t>
  </si>
  <si>
    <t>kraan+pakkenklem + wagen</t>
  </si>
  <si>
    <t>dorsen graan-stro persen-opzakken spelt</t>
  </si>
  <si>
    <t>Loonbedrijf De Lexhy</t>
  </si>
  <si>
    <t>spelt pellen-transport pallets</t>
  </si>
  <si>
    <t>18.09.01</t>
  </si>
  <si>
    <t>Hooi</t>
  </si>
  <si>
    <t>Gebr. Aldenzee</t>
  </si>
  <si>
    <t>persen en wikkelen van hooi</t>
  </si>
  <si>
    <t>BB Administratie uit Leuven</t>
  </si>
  <si>
    <t>Poster "Gezond gezoem"</t>
  </si>
  <si>
    <t>VisscherHolland</t>
  </si>
  <si>
    <t>graszaad voor speltakker</t>
  </si>
  <si>
    <t>18.10.01</t>
  </si>
  <si>
    <t>Holtens Molen</t>
  </si>
  <si>
    <t>18.10.02</t>
  </si>
  <si>
    <t>Situatie 1-1-2018</t>
  </si>
  <si>
    <t>teruggang:</t>
  </si>
  <si>
    <t xml:space="preserve"> (incl. uitg. Bakhuis)</t>
  </si>
  <si>
    <t>Begroting 2018 SLK</t>
  </si>
  <si>
    <t>Werkelijk 2018 SLK</t>
  </si>
  <si>
    <t>Begroot 2019</t>
  </si>
  <si>
    <t>Begroting 2019</t>
  </si>
  <si>
    <t>Inkomsten</t>
  </si>
  <si>
    <t>totaal:</t>
  </si>
  <si>
    <t>Uitgaven</t>
  </si>
  <si>
    <t>Tekort:</t>
  </si>
  <si>
    <t>Begroot voor 2019</t>
  </si>
  <si>
    <t>18.10.03</t>
  </si>
  <si>
    <t>15 balen hooi</t>
  </si>
  <si>
    <t>Gerard Kuipers</t>
  </si>
  <si>
    <t>bloten onkruid</t>
  </si>
  <si>
    <t>bankkosten juni-okt</t>
  </si>
  <si>
    <t>Gamma</t>
  </si>
  <si>
    <t>versturen speltmonster</t>
  </si>
  <si>
    <t>t Trambaantje</t>
  </si>
  <si>
    <t>Info-middag 3 nov 2018</t>
  </si>
  <si>
    <t>bankkosten nov 2018</t>
  </si>
  <si>
    <t>C.H.</t>
  </si>
  <si>
    <t xml:space="preserve">Aannames: </t>
  </si>
  <si>
    <t>Fruitbomen worden geheel uit sponsoring gefinancierd (verder niet begroot)</t>
  </si>
  <si>
    <t>Opbrengstdervingsvergoeding is geheel van tafel</t>
  </si>
  <si>
    <t>Eventuele omheining van 4 ha kruidenrijk grasland (voorheen akker) is niet in begroting opgenomen.</t>
  </si>
  <si>
    <t>Gift</t>
  </si>
  <si>
    <t>18.10.04</t>
  </si>
  <si>
    <t>Onbekende Brouwhuizenaar</t>
  </si>
  <si>
    <t>spelt pellen en opzakken; transport</t>
  </si>
  <si>
    <t>Balans d.d. 1 januari 2019</t>
  </si>
  <si>
    <t xml:space="preserve">De begroting qua inkomsten in 2019 bestaat uit verwachte bedragen van sponsoren (bedrijven)  </t>
  </si>
  <si>
    <t>De verwachte uitgaven in 2019 zijn bijna € 3.000 hoger dan de verwachte inkomsten.</t>
  </si>
  <si>
    <t>Er zal dus ingeteerd worden op liquide vermogen, tenzij de Gemeente SLK subsidieert.</t>
  </si>
  <si>
    <t>Een substantiële bijdrage van een Brouwhuizenaar aan SLK in 2018 is zeer incidenteel.</t>
  </si>
  <si>
    <t>Situatie 31-12-2018</t>
  </si>
  <si>
    <t xml:space="preserve">Er is vanuit gegaan dat in 2018 en verder geen opbrengstdervingsvergoeding </t>
  </si>
  <si>
    <t>aan de Gemeente betaald zal worden.</t>
  </si>
  <si>
    <t xml:space="preserve">en donaties van particulieren en uit inkomsten uit verkoop van </t>
  </si>
  <si>
    <t>geproduceerde landbouwproducten (spelt, stro).</t>
  </si>
  <si>
    <t xml:space="preserve"> (voorzieningen voor broedvogels, grof grind)</t>
  </si>
  <si>
    <t>Verzoek aan Gemeente: subsidie van € 4.000 voor 2019 (kosten gaan voor de baat uit!)</t>
  </si>
  <si>
    <t>L.v.P.</t>
  </si>
  <si>
    <t>gepelde spelt</t>
  </si>
  <si>
    <t>Essent</t>
  </si>
  <si>
    <t>Terug van Essent</t>
  </si>
  <si>
    <t>18.01.01</t>
  </si>
  <si>
    <t>Voorzieningen in Rabattengebied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</si>
</sst>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d/mm/yy;@"/>
    <numFmt numFmtId="174" formatCode="[$-413]d/mmm/yy;@"/>
    <numFmt numFmtId="175" formatCode="0.0000"/>
    <numFmt numFmtId="176" formatCode="0.000"/>
    <numFmt numFmtId="177" formatCode="mmm/yyyy"/>
    <numFmt numFmtId="178" formatCode="#,##0.0"/>
    <numFmt numFmtId="179" formatCode="0.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double"/>
      <top style="thick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ck"/>
    </border>
    <border>
      <left style="double"/>
      <right style="thin"/>
      <top style="double"/>
      <bottom style="thick"/>
    </border>
    <border>
      <left style="thin"/>
      <right style="double"/>
      <top style="double"/>
      <bottom style="thick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double"/>
      <bottom style="thick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double"/>
      <bottom style="thick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ck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ck"/>
      <bottom style="double"/>
    </border>
    <border>
      <left>
        <color indexed="63"/>
      </left>
      <right style="medium"/>
      <top style="thick"/>
      <bottom style="double"/>
    </border>
    <border>
      <left style="medium"/>
      <right style="thin"/>
      <top style="thick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thick"/>
    </border>
    <border>
      <left style="thin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hair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17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73" fontId="0" fillId="0" borderId="13" xfId="0" applyNumberFormat="1" applyBorder="1" applyAlignment="1">
      <alignment/>
    </xf>
    <xf numFmtId="173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173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3" fontId="2" fillId="0" borderId="17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2" fillId="0" borderId="17" xfId="0" applyNumberFormat="1" applyFont="1" applyBorder="1" applyAlignment="1">
      <alignment horizontal="center" textRotation="45"/>
    </xf>
    <xf numFmtId="0" fontId="0" fillId="0" borderId="10" xfId="0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14" fontId="0" fillId="0" borderId="22" xfId="0" applyNumberForma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4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0" fontId="0" fillId="0" borderId="0" xfId="0" applyFill="1" applyAlignment="1">
      <alignment/>
    </xf>
    <xf numFmtId="2" fontId="47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25" xfId="0" applyFont="1" applyBorder="1" applyAlignment="1">
      <alignment/>
    </xf>
    <xf numFmtId="173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2" fillId="0" borderId="28" xfId="0" applyNumberFormat="1" applyFont="1" applyBorder="1" applyAlignment="1">
      <alignment horizontal="center" textRotation="45"/>
    </xf>
    <xf numFmtId="2" fontId="0" fillId="0" borderId="29" xfId="0" applyNumberFormat="1" applyBorder="1" applyAlignment="1">
      <alignment/>
    </xf>
    <xf numFmtId="2" fontId="2" fillId="0" borderId="30" xfId="0" applyNumberFormat="1" applyFont="1" applyBorder="1" applyAlignment="1">
      <alignment horizontal="center" textRotation="45"/>
    </xf>
    <xf numFmtId="2" fontId="0" fillId="0" borderId="31" xfId="0" applyNumberFormat="1" applyBorder="1" applyAlignment="1">
      <alignment/>
    </xf>
    <xf numFmtId="0" fontId="2" fillId="0" borderId="32" xfId="0" applyFont="1" applyBorder="1" applyAlignment="1">
      <alignment horizontal="center"/>
    </xf>
    <xf numFmtId="49" fontId="0" fillId="0" borderId="33" xfId="0" applyNumberFormat="1" applyBorder="1" applyAlignment="1">
      <alignment horizontal="right"/>
    </xf>
    <xf numFmtId="49" fontId="0" fillId="0" borderId="34" xfId="0" applyNumberFormat="1" applyBorder="1" applyAlignment="1">
      <alignment horizontal="right"/>
    </xf>
    <xf numFmtId="49" fontId="0" fillId="0" borderId="34" xfId="0" applyNumberFormat="1" applyFont="1" applyBorder="1" applyAlignment="1">
      <alignment horizontal="right"/>
    </xf>
    <xf numFmtId="49" fontId="0" fillId="0" borderId="34" xfId="0" applyNumberFormat="1" applyBorder="1" applyAlignment="1" quotePrefix="1">
      <alignment horizontal="right"/>
    </xf>
    <xf numFmtId="49" fontId="0" fillId="0" borderId="35" xfId="0" applyNumberFormat="1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3" fontId="0" fillId="0" borderId="38" xfId="0" applyNumberFormat="1" applyFont="1" applyBorder="1" applyAlignment="1">
      <alignment/>
    </xf>
    <xf numFmtId="0" fontId="5" fillId="0" borderId="39" xfId="0" applyFont="1" applyBorder="1" applyAlignment="1">
      <alignment horizontal="right"/>
    </xf>
    <xf numFmtId="0" fontId="5" fillId="0" borderId="40" xfId="0" applyFont="1" applyBorder="1" applyAlignment="1">
      <alignment horizontal="center"/>
    </xf>
    <xf numFmtId="173" fontId="5" fillId="0" borderId="41" xfId="0" applyNumberFormat="1" applyFont="1" applyBorder="1" applyAlignment="1">
      <alignment/>
    </xf>
    <xf numFmtId="173" fontId="5" fillId="0" borderId="42" xfId="0" applyNumberFormat="1" applyFont="1" applyBorder="1" applyAlignment="1">
      <alignment/>
    </xf>
    <xf numFmtId="173" fontId="5" fillId="0" borderId="43" xfId="0" applyNumberFormat="1" applyFont="1" applyBorder="1" applyAlignment="1">
      <alignment/>
    </xf>
    <xf numFmtId="173" fontId="5" fillId="0" borderId="44" xfId="0" applyNumberFormat="1" applyFont="1" applyBorder="1" applyAlignment="1">
      <alignment/>
    </xf>
    <xf numFmtId="2" fontId="2" fillId="0" borderId="45" xfId="0" applyNumberFormat="1" applyFont="1" applyBorder="1" applyAlignment="1">
      <alignment horizontal="center" textRotation="45"/>
    </xf>
    <xf numFmtId="2" fontId="0" fillId="0" borderId="46" xfId="0" applyNumberFormat="1" applyBorder="1" applyAlignment="1">
      <alignment/>
    </xf>
    <xf numFmtId="2" fontId="2" fillId="0" borderId="47" xfId="0" applyNumberFormat="1" applyFont="1" applyBorder="1" applyAlignment="1">
      <alignment/>
    </xf>
    <xf numFmtId="2" fontId="2" fillId="0" borderId="48" xfId="0" applyNumberFormat="1" applyFont="1" applyBorder="1" applyAlignment="1">
      <alignment/>
    </xf>
    <xf numFmtId="2" fontId="2" fillId="0" borderId="49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0" fillId="0" borderId="46" xfId="0" applyNumberFormat="1" applyFont="1" applyBorder="1" applyAlignment="1">
      <alignment/>
    </xf>
    <xf numFmtId="174" fontId="0" fillId="0" borderId="23" xfId="0" applyNumberFormat="1" applyFont="1" applyBorder="1" applyAlignment="1">
      <alignment/>
    </xf>
    <xf numFmtId="174" fontId="0" fillId="0" borderId="24" xfId="0" applyNumberFormat="1" applyFont="1" applyBorder="1" applyAlignment="1">
      <alignment/>
    </xf>
    <xf numFmtId="173" fontId="0" fillId="0" borderId="11" xfId="0" applyNumberFormat="1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2" fontId="2" fillId="0" borderId="32" xfId="0" applyNumberFormat="1" applyFont="1" applyBorder="1" applyAlignment="1">
      <alignment horizontal="center" textRotation="45"/>
    </xf>
    <xf numFmtId="2" fontId="0" fillId="0" borderId="35" xfId="0" applyNumberFormat="1" applyBorder="1" applyAlignment="1">
      <alignment/>
    </xf>
    <xf numFmtId="2" fontId="0" fillId="0" borderId="54" xfId="0" applyNumberFormat="1" applyBorder="1" applyAlignment="1">
      <alignment/>
    </xf>
    <xf numFmtId="0" fontId="2" fillId="0" borderId="0" xfId="0" applyFont="1" applyBorder="1" applyAlignment="1">
      <alignment horizontal="left"/>
    </xf>
    <xf numFmtId="4" fontId="0" fillId="0" borderId="55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57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58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59" xfId="0" applyNumberFormat="1" applyBorder="1" applyAlignment="1">
      <alignment/>
    </xf>
    <xf numFmtId="4" fontId="0" fillId="0" borderId="60" xfId="0" applyNumberFormat="1" applyBorder="1" applyAlignment="1">
      <alignment/>
    </xf>
    <xf numFmtId="4" fontId="0" fillId="0" borderId="6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62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0" fillId="0" borderId="63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2" fillId="0" borderId="47" xfId="0" applyNumberFormat="1" applyFont="1" applyBorder="1" applyAlignment="1">
      <alignment/>
    </xf>
    <xf numFmtId="4" fontId="2" fillId="0" borderId="64" xfId="0" applyNumberFormat="1" applyFont="1" applyBorder="1" applyAlignment="1">
      <alignment/>
    </xf>
    <xf numFmtId="4" fontId="2" fillId="0" borderId="65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47" fillId="0" borderId="0" xfId="0" applyNumberFormat="1" applyFont="1" applyFill="1" applyBorder="1" applyAlignment="1">
      <alignment/>
    </xf>
    <xf numFmtId="4" fontId="0" fillId="0" borderId="50" xfId="0" applyNumberFormat="1" applyBorder="1" applyAlignment="1">
      <alignment/>
    </xf>
    <xf numFmtId="4" fontId="2" fillId="0" borderId="66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5" fillId="0" borderId="50" xfId="0" applyNumberFormat="1" applyFont="1" applyBorder="1" applyAlignment="1">
      <alignment/>
    </xf>
    <xf numFmtId="4" fontId="5" fillId="0" borderId="51" xfId="0" applyNumberFormat="1" applyFont="1" applyBorder="1" applyAlignment="1">
      <alignment/>
    </xf>
    <xf numFmtId="4" fontId="5" fillId="0" borderId="67" xfId="0" applyNumberFormat="1" applyFont="1" applyBorder="1" applyAlignment="1">
      <alignment horizontal="right"/>
    </xf>
    <xf numFmtId="4" fontId="5" fillId="0" borderId="68" xfId="0" applyNumberFormat="1" applyFont="1" applyBorder="1" applyAlignment="1">
      <alignment/>
    </xf>
    <xf numFmtId="4" fontId="5" fillId="0" borderId="69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70" xfId="0" applyFont="1" applyBorder="1" applyAlignment="1">
      <alignment/>
    </xf>
    <xf numFmtId="4" fontId="7" fillId="0" borderId="71" xfId="0" applyNumberFormat="1" applyFont="1" applyBorder="1" applyAlignment="1">
      <alignment/>
    </xf>
    <xf numFmtId="4" fontId="2" fillId="0" borderId="72" xfId="0" applyNumberFormat="1" applyFont="1" applyBorder="1" applyAlignment="1">
      <alignment/>
    </xf>
    <xf numFmtId="4" fontId="5" fillId="0" borderId="73" xfId="0" applyNumberFormat="1" applyFont="1" applyBorder="1" applyAlignment="1">
      <alignment horizontal="right"/>
    </xf>
    <xf numFmtId="0" fontId="5" fillId="0" borderId="74" xfId="0" applyFont="1" applyBorder="1" applyAlignment="1">
      <alignment/>
    </xf>
    <xf numFmtId="0" fontId="5" fillId="0" borderId="24" xfId="0" applyFont="1" applyBorder="1" applyAlignment="1">
      <alignment/>
    </xf>
    <xf numFmtId="4" fontId="5" fillId="0" borderId="75" xfId="0" applyNumberFormat="1" applyFont="1" applyBorder="1" applyAlignment="1">
      <alignment horizontal="right"/>
    </xf>
    <xf numFmtId="4" fontId="5" fillId="0" borderId="76" xfId="0" applyNumberFormat="1" applyFont="1" applyBorder="1" applyAlignment="1">
      <alignment/>
    </xf>
    <xf numFmtId="2" fontId="5" fillId="0" borderId="77" xfId="0" applyNumberFormat="1" applyFont="1" applyBorder="1" applyAlignment="1">
      <alignment/>
    </xf>
    <xf numFmtId="4" fontId="5" fillId="0" borderId="78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7" fillId="0" borderId="70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2" fillId="0" borderId="80" xfId="0" applyNumberFormat="1" applyFont="1" applyBorder="1" applyAlignment="1">
      <alignment horizontal="center" textRotation="45"/>
    </xf>
    <xf numFmtId="2" fontId="3" fillId="0" borderId="39" xfId="0" applyNumberFormat="1" applyFont="1" applyBorder="1" applyAlignment="1">
      <alignment/>
    </xf>
    <xf numFmtId="2" fontId="2" fillId="0" borderId="81" xfId="0" applyNumberFormat="1" applyFont="1" applyBorder="1" applyAlignment="1">
      <alignment horizontal="center" textRotation="45"/>
    </xf>
    <xf numFmtId="0" fontId="0" fillId="0" borderId="12" xfId="0" applyFont="1" applyBorder="1" applyAlignment="1">
      <alignment/>
    </xf>
    <xf numFmtId="2" fontId="0" fillId="0" borderId="8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left"/>
    </xf>
    <xf numFmtId="49" fontId="0" fillId="0" borderId="34" xfId="0" applyNumberFormat="1" applyFont="1" applyBorder="1" applyAlignment="1">
      <alignment horizontal="right"/>
    </xf>
    <xf numFmtId="173" fontId="2" fillId="0" borderId="83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2" fontId="10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7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173" fontId="0" fillId="0" borderId="11" xfId="0" applyNumberFormat="1" applyFont="1" applyBorder="1" applyAlignment="1" quotePrefix="1">
      <alignment/>
    </xf>
    <xf numFmtId="173" fontId="11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5" fillId="0" borderId="84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173" fontId="2" fillId="0" borderId="86" xfId="0" applyNumberFormat="1" applyFont="1" applyBorder="1" applyAlignment="1">
      <alignment/>
    </xf>
    <xf numFmtId="0" fontId="0" fillId="0" borderId="87" xfId="0" applyBorder="1" applyAlignment="1">
      <alignment/>
    </xf>
    <xf numFmtId="0" fontId="0" fillId="0" borderId="26" xfId="0" applyBorder="1" applyAlignment="1">
      <alignment/>
    </xf>
    <xf numFmtId="173" fontId="2" fillId="0" borderId="88" xfId="0" applyNumberFormat="1" applyFont="1" applyBorder="1" applyAlignment="1">
      <alignment/>
    </xf>
    <xf numFmtId="0" fontId="0" fillId="0" borderId="71" xfId="0" applyBorder="1" applyAlignment="1">
      <alignment/>
    </xf>
    <xf numFmtId="0" fontId="0" fillId="0" borderId="27" xfId="0" applyBorder="1" applyAlignment="1">
      <alignment/>
    </xf>
    <xf numFmtId="4" fontId="0" fillId="0" borderId="62" xfId="0" applyNumberFormat="1" applyFont="1" applyBorder="1" applyAlignment="1">
      <alignment/>
    </xf>
    <xf numFmtId="4" fontId="0" fillId="0" borderId="58" xfId="0" applyNumberFormat="1" applyFont="1" applyBorder="1" applyAlignment="1">
      <alignment/>
    </xf>
    <xf numFmtId="49" fontId="0" fillId="0" borderId="33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31</xdr:row>
      <xdr:rowOff>9525</xdr:rowOff>
    </xdr:from>
    <xdr:to>
      <xdr:col>5</xdr:col>
      <xdr:colOff>466725</xdr:colOff>
      <xdr:row>37</xdr:row>
      <xdr:rowOff>0</xdr:rowOff>
    </xdr:to>
    <xdr:sp>
      <xdr:nvSpPr>
        <xdr:cNvPr id="1" name="Rechteraccolade 1"/>
        <xdr:cNvSpPr>
          <a:spLocks/>
        </xdr:cNvSpPr>
      </xdr:nvSpPr>
      <xdr:spPr>
        <a:xfrm>
          <a:off x="4476750" y="6219825"/>
          <a:ext cx="314325" cy="12477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1.140625" style="1" customWidth="1"/>
    <col min="2" max="2" width="21.8515625" style="0" customWidth="1"/>
    <col min="3" max="3" width="12.421875" style="20" customWidth="1"/>
    <col min="4" max="5" width="9.7109375" style="2" customWidth="1"/>
    <col min="6" max="6" width="8.57421875" style="2" customWidth="1"/>
    <col min="7" max="7" width="10.00390625" style="2" customWidth="1"/>
    <col min="8" max="8" width="9.28125" style="2" bestFit="1" customWidth="1"/>
    <col min="9" max="12" width="8.7109375" style="2" customWidth="1"/>
    <col min="13" max="13" width="23.57421875" style="0" customWidth="1"/>
    <col min="14" max="14" width="13.421875" style="0" customWidth="1"/>
    <col min="15" max="15" width="10.28125" style="0" customWidth="1"/>
    <col min="16" max="16" width="9.7109375" style="0" customWidth="1"/>
  </cols>
  <sheetData>
    <row r="1" spans="1:12" s="17" customFormat="1" ht="18.75" thickBot="1">
      <c r="A1" s="4" t="s">
        <v>89</v>
      </c>
      <c r="C1" s="143" t="s">
        <v>144</v>
      </c>
      <c r="D1" s="18"/>
      <c r="E1" s="18"/>
      <c r="F1" s="18"/>
      <c r="G1" s="18"/>
      <c r="H1" s="18"/>
      <c r="I1" s="18"/>
      <c r="J1" s="18"/>
      <c r="K1" s="18"/>
      <c r="L1" s="18"/>
    </row>
    <row r="2" spans="1:14" s="3" customFormat="1" ht="82.5" thickBot="1" thickTop="1">
      <c r="A2" s="21" t="s">
        <v>0</v>
      </c>
      <c r="B2" s="19" t="s">
        <v>2</v>
      </c>
      <c r="C2" s="53" t="s">
        <v>3</v>
      </c>
      <c r="D2" s="70" t="s">
        <v>24</v>
      </c>
      <c r="E2" s="51" t="s">
        <v>31</v>
      </c>
      <c r="F2" s="49" t="s">
        <v>25</v>
      </c>
      <c r="G2" s="51" t="s">
        <v>26</v>
      </c>
      <c r="H2" s="49" t="s">
        <v>16</v>
      </c>
      <c r="I2" s="27" t="s">
        <v>13</v>
      </c>
      <c r="J2" s="27" t="s">
        <v>6</v>
      </c>
      <c r="K2" s="27" t="s">
        <v>7</v>
      </c>
      <c r="L2" s="27" t="s">
        <v>14</v>
      </c>
      <c r="M2" s="22" t="s">
        <v>8</v>
      </c>
      <c r="N2" s="25"/>
    </row>
    <row r="3" spans="1:15" ht="13.5" thickTop="1">
      <c r="A3" s="31"/>
      <c r="B3" s="16" t="s">
        <v>32</v>
      </c>
      <c r="C3" s="54"/>
      <c r="D3" s="88">
        <v>3646.34</v>
      </c>
      <c r="E3" s="89">
        <v>456</v>
      </c>
      <c r="F3" s="90">
        <v>2147</v>
      </c>
      <c r="G3" s="89">
        <v>174.77</v>
      </c>
      <c r="H3" s="90"/>
      <c r="I3" s="91"/>
      <c r="J3" s="91"/>
      <c r="K3" s="91"/>
      <c r="L3" s="91"/>
      <c r="M3" s="92"/>
      <c r="O3" s="93">
        <f>D3+E3</f>
        <v>4102.34</v>
      </c>
    </row>
    <row r="4" spans="1:15" ht="12.75">
      <c r="A4" s="31">
        <v>43125</v>
      </c>
      <c r="B4" s="141" t="s">
        <v>153</v>
      </c>
      <c r="C4" s="173" t="s">
        <v>155</v>
      </c>
      <c r="D4" s="88"/>
      <c r="E4" s="89"/>
      <c r="F4" s="90">
        <v>62.05</v>
      </c>
      <c r="G4" s="89"/>
      <c r="H4" s="90"/>
      <c r="I4" s="91"/>
      <c r="J4" s="91"/>
      <c r="K4" s="91"/>
      <c r="L4" s="91"/>
      <c r="M4" s="172" t="s">
        <v>154</v>
      </c>
      <c r="O4" s="93">
        <f>SUM(I4:L4)</f>
        <v>0</v>
      </c>
    </row>
    <row r="5" spans="1:15" ht="12.75">
      <c r="A5" s="33">
        <v>43240</v>
      </c>
      <c r="B5" s="141" t="s">
        <v>151</v>
      </c>
      <c r="C5" s="54" t="s">
        <v>74</v>
      </c>
      <c r="D5" s="88">
        <v>50</v>
      </c>
      <c r="E5" s="89"/>
      <c r="F5" s="90"/>
      <c r="G5" s="89"/>
      <c r="H5" s="90"/>
      <c r="I5" s="91">
        <v>50</v>
      </c>
      <c r="J5" s="91"/>
      <c r="K5" s="91"/>
      <c r="L5" s="91"/>
      <c r="M5" s="92" t="s">
        <v>75</v>
      </c>
      <c r="O5" s="93">
        <f>SUM(I5:L5)</f>
        <v>50</v>
      </c>
    </row>
    <row r="6" spans="1:15" ht="12.75">
      <c r="A6" s="34">
        <v>43252</v>
      </c>
      <c r="B6" s="142" t="s">
        <v>58</v>
      </c>
      <c r="C6" s="55" t="s">
        <v>82</v>
      </c>
      <c r="D6" s="94">
        <v>298.66</v>
      </c>
      <c r="E6" s="95"/>
      <c r="F6" s="96"/>
      <c r="G6" s="95"/>
      <c r="H6" s="96"/>
      <c r="I6" s="97"/>
      <c r="J6" s="94">
        <v>298.66</v>
      </c>
      <c r="K6" s="97"/>
      <c r="L6" s="97"/>
      <c r="M6" s="98" t="s">
        <v>83</v>
      </c>
      <c r="O6" s="93">
        <f>SUM(I6:L6)</f>
        <v>298.66</v>
      </c>
    </row>
    <row r="7" spans="1:15" ht="12.75">
      <c r="A7" s="34">
        <v>43344</v>
      </c>
      <c r="B7" s="8" t="s">
        <v>130</v>
      </c>
      <c r="C7" s="144" t="s">
        <v>97</v>
      </c>
      <c r="D7" s="94"/>
      <c r="E7" s="95">
        <v>351</v>
      </c>
      <c r="F7" s="96"/>
      <c r="G7" s="95"/>
      <c r="H7" s="96"/>
      <c r="I7" s="97"/>
      <c r="J7" s="97"/>
      <c r="K7" s="97"/>
      <c r="L7" s="97">
        <v>351</v>
      </c>
      <c r="M7" s="98" t="s">
        <v>98</v>
      </c>
      <c r="O7" s="93">
        <f aca="true" t="shared" si="0" ref="O7:O22">SUM(I7:L7)</f>
        <v>351</v>
      </c>
    </row>
    <row r="8" spans="1:15" ht="12.75">
      <c r="A8" s="34">
        <v>43374</v>
      </c>
      <c r="B8" s="8" t="s">
        <v>130</v>
      </c>
      <c r="C8" s="55" t="s">
        <v>105</v>
      </c>
      <c r="D8" s="94"/>
      <c r="E8" s="95">
        <v>132.5</v>
      </c>
      <c r="F8" s="96"/>
      <c r="G8" s="95"/>
      <c r="H8" s="96"/>
      <c r="I8" s="97"/>
      <c r="J8" s="97"/>
      <c r="K8" s="97"/>
      <c r="L8" s="97">
        <v>132.5</v>
      </c>
      <c r="M8" s="98"/>
      <c r="O8" s="93">
        <f t="shared" si="0"/>
        <v>132.5</v>
      </c>
    </row>
    <row r="9" spans="1:15" ht="12.75">
      <c r="A9" s="34">
        <v>43394</v>
      </c>
      <c r="B9" s="8" t="s">
        <v>106</v>
      </c>
      <c r="C9" s="55" t="s">
        <v>107</v>
      </c>
      <c r="D9" s="94">
        <v>623</v>
      </c>
      <c r="E9" s="95"/>
      <c r="F9" s="96"/>
      <c r="G9" s="95"/>
      <c r="H9" s="96"/>
      <c r="I9" s="97"/>
      <c r="J9" s="97"/>
      <c r="K9" s="97">
        <v>623</v>
      </c>
      <c r="L9" s="97"/>
      <c r="M9" s="171" t="s">
        <v>152</v>
      </c>
      <c r="O9" s="93">
        <f t="shared" si="0"/>
        <v>623</v>
      </c>
    </row>
    <row r="10" spans="1:15" ht="12.75">
      <c r="A10" s="34">
        <v>43397</v>
      </c>
      <c r="B10" s="8" t="s">
        <v>130</v>
      </c>
      <c r="C10" s="55" t="s">
        <v>120</v>
      </c>
      <c r="D10" s="94">
        <v>675</v>
      </c>
      <c r="E10" s="95"/>
      <c r="F10" s="96"/>
      <c r="G10" s="95"/>
      <c r="H10" s="96"/>
      <c r="I10" s="97"/>
      <c r="J10" s="97"/>
      <c r="K10" s="97">
        <v>675</v>
      </c>
      <c r="L10" s="97"/>
      <c r="M10" s="98" t="s">
        <v>121</v>
      </c>
      <c r="O10" s="93">
        <f t="shared" si="0"/>
        <v>675</v>
      </c>
    </row>
    <row r="11" spans="1:15" ht="12.75">
      <c r="A11" s="34">
        <v>43459</v>
      </c>
      <c r="B11" s="8" t="s">
        <v>135</v>
      </c>
      <c r="C11" s="55" t="s">
        <v>136</v>
      </c>
      <c r="D11" s="94">
        <v>5000</v>
      </c>
      <c r="E11" s="95"/>
      <c r="F11" s="96"/>
      <c r="G11" s="95"/>
      <c r="H11" s="96"/>
      <c r="I11" s="97"/>
      <c r="J11" s="97">
        <v>5000</v>
      </c>
      <c r="K11" s="97"/>
      <c r="L11" s="97"/>
      <c r="M11" s="98" t="s">
        <v>137</v>
      </c>
      <c r="O11" s="93">
        <f t="shared" si="0"/>
        <v>5000</v>
      </c>
    </row>
    <row r="12" spans="1:15" ht="12.75">
      <c r="A12" s="34"/>
      <c r="B12" s="8"/>
      <c r="C12" s="55"/>
      <c r="D12" s="94"/>
      <c r="E12" s="95"/>
      <c r="F12" s="96"/>
      <c r="G12" s="95"/>
      <c r="H12" s="96"/>
      <c r="I12" s="97"/>
      <c r="J12" s="97"/>
      <c r="K12" s="97"/>
      <c r="L12" s="97"/>
      <c r="M12" s="98"/>
      <c r="O12" s="93">
        <f t="shared" si="0"/>
        <v>0</v>
      </c>
    </row>
    <row r="13" spans="1:15" ht="12.75">
      <c r="A13" s="34"/>
      <c r="B13" s="8"/>
      <c r="C13" s="55"/>
      <c r="D13" s="94"/>
      <c r="E13" s="95"/>
      <c r="F13" s="96"/>
      <c r="G13" s="95"/>
      <c r="H13" s="96"/>
      <c r="I13" s="97"/>
      <c r="J13" s="97"/>
      <c r="K13" s="97"/>
      <c r="L13" s="97"/>
      <c r="M13" s="98"/>
      <c r="O13" s="93">
        <f t="shared" si="0"/>
        <v>0</v>
      </c>
    </row>
    <row r="14" spans="1:15" ht="12.75">
      <c r="A14" s="34"/>
      <c r="B14" s="8"/>
      <c r="C14" s="55"/>
      <c r="D14" s="94"/>
      <c r="E14" s="95"/>
      <c r="F14" s="96"/>
      <c r="G14" s="95"/>
      <c r="H14" s="96"/>
      <c r="I14" s="97"/>
      <c r="J14" s="97"/>
      <c r="K14" s="97"/>
      <c r="L14" s="97"/>
      <c r="M14" s="98"/>
      <c r="O14" s="93">
        <f t="shared" si="0"/>
        <v>0</v>
      </c>
    </row>
    <row r="15" spans="1:15" ht="12.75">
      <c r="A15" s="34"/>
      <c r="B15" s="8"/>
      <c r="C15" s="55"/>
      <c r="D15" s="94"/>
      <c r="E15" s="95"/>
      <c r="F15" s="96"/>
      <c r="G15" s="95"/>
      <c r="H15" s="96"/>
      <c r="I15" s="97"/>
      <c r="J15" s="97"/>
      <c r="K15" s="97"/>
      <c r="L15" s="97"/>
      <c r="M15" s="98"/>
      <c r="O15" s="93">
        <f t="shared" si="0"/>
        <v>0</v>
      </c>
    </row>
    <row r="16" spans="1:15" ht="12.75">
      <c r="A16" s="34"/>
      <c r="B16" s="8"/>
      <c r="C16" s="55"/>
      <c r="D16" s="94"/>
      <c r="E16" s="95"/>
      <c r="F16" s="96"/>
      <c r="G16" s="95"/>
      <c r="H16" s="96"/>
      <c r="I16" s="97"/>
      <c r="J16" s="97"/>
      <c r="K16" s="97"/>
      <c r="L16" s="97"/>
      <c r="M16" s="98"/>
      <c r="O16" s="93">
        <f t="shared" si="0"/>
        <v>0</v>
      </c>
    </row>
    <row r="17" spans="1:15" ht="12.75">
      <c r="A17" s="78"/>
      <c r="B17" s="28"/>
      <c r="C17" s="56"/>
      <c r="D17" s="94"/>
      <c r="E17" s="95"/>
      <c r="F17" s="96"/>
      <c r="G17" s="95"/>
      <c r="H17" s="96"/>
      <c r="I17" s="97"/>
      <c r="J17" s="97"/>
      <c r="K17" s="97"/>
      <c r="L17" s="97"/>
      <c r="M17" s="98"/>
      <c r="O17" s="93">
        <f t="shared" si="0"/>
        <v>0</v>
      </c>
    </row>
    <row r="18" spans="1:15" ht="12.75">
      <c r="A18" s="34"/>
      <c r="B18" s="28"/>
      <c r="C18" s="56"/>
      <c r="D18" s="94"/>
      <c r="E18" s="95"/>
      <c r="F18" s="96"/>
      <c r="G18" s="95"/>
      <c r="H18" s="96"/>
      <c r="I18" s="97"/>
      <c r="J18" s="97"/>
      <c r="K18" s="97"/>
      <c r="L18" s="97"/>
      <c r="M18" s="98"/>
      <c r="O18" s="93">
        <f t="shared" si="0"/>
        <v>0</v>
      </c>
    </row>
    <row r="19" spans="1:15" ht="12.75">
      <c r="A19" s="34"/>
      <c r="B19" s="8"/>
      <c r="C19" s="55"/>
      <c r="D19" s="94"/>
      <c r="E19" s="95"/>
      <c r="F19" s="96"/>
      <c r="G19" s="95"/>
      <c r="H19" s="96"/>
      <c r="I19" s="97"/>
      <c r="J19" s="97"/>
      <c r="K19" s="97"/>
      <c r="L19" s="97"/>
      <c r="M19" s="98"/>
      <c r="O19" s="93">
        <f t="shared" si="0"/>
        <v>0</v>
      </c>
    </row>
    <row r="20" spans="1:15" ht="12.75">
      <c r="A20" s="34"/>
      <c r="B20" s="8"/>
      <c r="C20" s="55"/>
      <c r="D20" s="94"/>
      <c r="E20" s="95"/>
      <c r="F20" s="96"/>
      <c r="G20" s="95"/>
      <c r="H20" s="96"/>
      <c r="I20" s="97"/>
      <c r="J20" s="97"/>
      <c r="K20" s="97"/>
      <c r="L20" s="97"/>
      <c r="M20" s="98"/>
      <c r="O20" s="93">
        <f t="shared" si="0"/>
        <v>0</v>
      </c>
    </row>
    <row r="21" spans="1:15" ht="12.75">
      <c r="A21" s="34"/>
      <c r="B21" s="8"/>
      <c r="C21" s="57"/>
      <c r="D21" s="94"/>
      <c r="E21" s="95"/>
      <c r="F21" s="96"/>
      <c r="G21" s="95"/>
      <c r="H21" s="96"/>
      <c r="I21" s="97"/>
      <c r="J21" s="97" t="s">
        <v>23</v>
      </c>
      <c r="K21" s="97"/>
      <c r="L21" s="97"/>
      <c r="M21" s="98"/>
      <c r="O21" s="93">
        <f t="shared" si="0"/>
        <v>0</v>
      </c>
    </row>
    <row r="22" spans="1:16" ht="13.5" thickBot="1">
      <c r="A22" s="32"/>
      <c r="B22" s="10"/>
      <c r="C22" s="58"/>
      <c r="D22" s="99"/>
      <c r="E22" s="100"/>
      <c r="F22" s="101"/>
      <c r="G22" s="102"/>
      <c r="H22" s="101"/>
      <c r="I22" s="103"/>
      <c r="J22" s="103"/>
      <c r="K22" s="103"/>
      <c r="L22" s="103"/>
      <c r="M22" s="104"/>
      <c r="O22" s="93">
        <f t="shared" si="0"/>
        <v>0</v>
      </c>
      <c r="P22" s="2"/>
    </row>
    <row r="23" spans="1:16" ht="14.25" thickBot="1" thickTop="1">
      <c r="A23" s="13"/>
      <c r="B23" s="37"/>
      <c r="C23" s="59" t="s">
        <v>15</v>
      </c>
      <c r="D23" s="105">
        <f>SUM(D3:D22)</f>
        <v>10293</v>
      </c>
      <c r="E23" s="106">
        <f aca="true" t="shared" si="1" ref="E23:K23">SUM(E3:E22)</f>
        <v>939.5</v>
      </c>
      <c r="F23" s="107">
        <f t="shared" si="1"/>
        <v>2209.05</v>
      </c>
      <c r="G23" s="106">
        <f t="shared" si="1"/>
        <v>174.77</v>
      </c>
      <c r="H23" s="107">
        <f t="shared" si="1"/>
        <v>0</v>
      </c>
      <c r="I23" s="108">
        <f t="shared" si="1"/>
        <v>50</v>
      </c>
      <c r="J23" s="108">
        <f t="shared" si="1"/>
        <v>5298.66</v>
      </c>
      <c r="K23" s="108">
        <f t="shared" si="1"/>
        <v>1298</v>
      </c>
      <c r="L23" s="109"/>
      <c r="M23" s="110"/>
      <c r="O23" s="111">
        <f>SUM(O3:O22)-(D23+E23)</f>
        <v>0</v>
      </c>
      <c r="P23" s="2"/>
    </row>
    <row r="24" spans="1:16" ht="14.25" thickBot="1" thickTop="1">
      <c r="A24" s="43"/>
      <c r="B24" s="44"/>
      <c r="C24" s="25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111"/>
      <c r="P24" s="2"/>
    </row>
    <row r="25" spans="1:16" ht="13.5" thickBot="1">
      <c r="A25" s="43"/>
      <c r="B25" s="82" t="s">
        <v>119</v>
      </c>
      <c r="C25" s="80"/>
      <c r="D25" s="112"/>
      <c r="E25" s="112"/>
      <c r="F25" s="112"/>
      <c r="G25" s="112"/>
      <c r="H25" s="112">
        <v>0</v>
      </c>
      <c r="I25" s="112">
        <v>0</v>
      </c>
      <c r="J25" s="112">
        <v>300</v>
      </c>
      <c r="K25" s="112">
        <v>3600</v>
      </c>
      <c r="L25" s="112">
        <v>0</v>
      </c>
      <c r="M25" s="113">
        <f>SUM(H25:L25)</f>
        <v>3900</v>
      </c>
      <c r="N25" s="111"/>
      <c r="P25" s="2"/>
    </row>
    <row r="26" spans="1:16" ht="13.5" thickBot="1">
      <c r="A26" s="43"/>
      <c r="B26" s="83"/>
      <c r="C26" s="81"/>
      <c r="D26" s="114"/>
      <c r="E26" s="114"/>
      <c r="F26" s="114"/>
      <c r="G26" s="114"/>
      <c r="H26" s="114"/>
      <c r="I26" s="114"/>
      <c r="J26" s="114"/>
      <c r="K26" s="114"/>
      <c r="L26" s="114"/>
      <c r="M26" s="113"/>
      <c r="N26" s="111"/>
      <c r="P26" s="2"/>
    </row>
    <row r="27" spans="1:16" ht="12.75">
      <c r="A27" s="43"/>
      <c r="B27" s="87"/>
      <c r="C27" s="25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111"/>
      <c r="P27" s="2"/>
    </row>
    <row r="28" spans="1:16" ht="13.5" thickBot="1">
      <c r="A28" s="43"/>
      <c r="B28" s="44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45"/>
      <c r="N28" s="39"/>
      <c r="P28" s="2"/>
    </row>
    <row r="29" spans="1:16" ht="17.25" thickBot="1" thickTop="1">
      <c r="A29" s="145" t="str">
        <f>C1</f>
        <v>Situatie 31-12-2018</v>
      </c>
      <c r="B29" s="62"/>
      <c r="C29" s="65" t="s">
        <v>1</v>
      </c>
      <c r="D29" s="131" t="s">
        <v>28</v>
      </c>
      <c r="E29" s="75"/>
      <c r="M29" s="163" t="s">
        <v>111</v>
      </c>
      <c r="N29" s="164"/>
      <c r="P29" s="2"/>
    </row>
    <row r="30" spans="1:16" ht="15.75">
      <c r="A30" s="66" t="s">
        <v>29</v>
      </c>
      <c r="B30" s="67"/>
      <c r="C30" s="115">
        <f>(D23)-(Uitgaven!D37)</f>
        <v>3017.1500000000005</v>
      </c>
      <c r="D30" s="132">
        <f>(E23)-(Uitgaven!E37)</f>
        <v>602.8</v>
      </c>
      <c r="E30" s="75">
        <f>C30+D30</f>
        <v>3619.9500000000007</v>
      </c>
      <c r="M30" s="127" t="s">
        <v>36</v>
      </c>
      <c r="N30" s="126">
        <f>M25</f>
        <v>3900</v>
      </c>
      <c r="P30" s="2"/>
    </row>
    <row r="31" spans="1:16" ht="16.5" thickBot="1">
      <c r="A31" s="68" t="s">
        <v>30</v>
      </c>
      <c r="B31" s="69"/>
      <c r="C31" s="116">
        <f>(F23)-(Uitgaven!F37)</f>
        <v>2141</v>
      </c>
      <c r="D31" s="130">
        <f>(G23)-(Uitgaven!G37)</f>
        <v>174.77</v>
      </c>
      <c r="E31" s="75">
        <f>C31+D31</f>
        <v>2315.77</v>
      </c>
      <c r="M31" s="128" t="s">
        <v>37</v>
      </c>
      <c r="N31" s="129">
        <f>Uitgaven!T39</f>
        <v>6600</v>
      </c>
      <c r="P31" s="2"/>
    </row>
    <row r="32" spans="1:16" ht="16.5" thickBot="1">
      <c r="A32" s="63"/>
      <c r="B32" s="64" t="s">
        <v>15</v>
      </c>
      <c r="C32" s="117">
        <f>SUM(C30:C31)</f>
        <v>5158.150000000001</v>
      </c>
      <c r="D32" s="118">
        <f>SUM(D30:D31)</f>
        <v>777.5699999999999</v>
      </c>
      <c r="E32" s="75">
        <f>C32+D32</f>
        <v>5935.72</v>
      </c>
      <c r="M32" s="42" t="s">
        <v>38</v>
      </c>
      <c r="N32" s="119">
        <f>N30-N31</f>
        <v>-2700</v>
      </c>
      <c r="P32" s="2"/>
    </row>
    <row r="33" spans="2:16" ht="16.5" thickBot="1" thickTop="1">
      <c r="B33" s="40"/>
      <c r="C33" s="41"/>
      <c r="P33" s="2"/>
    </row>
    <row r="34" spans="1:16" ht="17.25" thickBot="1" thickTop="1">
      <c r="A34" s="145" t="s">
        <v>108</v>
      </c>
      <c r="B34" s="62"/>
      <c r="C34" s="65" t="s">
        <v>1</v>
      </c>
      <c r="D34" s="131" t="s">
        <v>28</v>
      </c>
      <c r="G34" s="146" t="s">
        <v>109</v>
      </c>
      <c r="H34" s="161">
        <f>E32-E37</f>
        <v>-488.3900000000003</v>
      </c>
      <c r="I34" s="146" t="s">
        <v>110</v>
      </c>
      <c r="M34" s="163" t="s">
        <v>112</v>
      </c>
      <c r="N34" s="164"/>
      <c r="P34" s="2"/>
    </row>
    <row r="35" spans="1:14" ht="15.75">
      <c r="A35" s="66" t="s">
        <v>29</v>
      </c>
      <c r="B35" s="67"/>
      <c r="C35" s="115">
        <f>D3</f>
        <v>3646.34</v>
      </c>
      <c r="D35" s="132">
        <f>E3</f>
        <v>456</v>
      </c>
      <c r="E35" s="75">
        <f>C35+D35</f>
        <v>4102.34</v>
      </c>
      <c r="M35" s="127" t="s">
        <v>36</v>
      </c>
      <c r="N35" s="126">
        <f>D23+E23-D3-E3</f>
        <v>7130.16</v>
      </c>
    </row>
    <row r="36" spans="1:14" ht="16.5" thickBot="1">
      <c r="A36" s="68" t="s">
        <v>30</v>
      </c>
      <c r="B36" s="69"/>
      <c r="C36" s="116">
        <f>F3</f>
        <v>2147</v>
      </c>
      <c r="D36" s="130">
        <f>G3</f>
        <v>174.77</v>
      </c>
      <c r="E36" s="75">
        <f>C36+D36</f>
        <v>2321.77</v>
      </c>
      <c r="M36" s="128" t="s">
        <v>37</v>
      </c>
      <c r="N36" s="129">
        <f>Uitgaven!D37+Uitgaven!E37</f>
        <v>7612.549999999999</v>
      </c>
    </row>
    <row r="37" spans="1:14" ht="16.5" thickBot="1">
      <c r="A37" s="63"/>
      <c r="B37" s="64" t="s">
        <v>15</v>
      </c>
      <c r="C37" s="117">
        <f>SUM(C35:C36)</f>
        <v>5793.34</v>
      </c>
      <c r="D37" s="118">
        <f>SUM(D35:D36)</f>
        <v>630.77</v>
      </c>
      <c r="E37" s="75">
        <f>C37+D37</f>
        <v>6424.110000000001</v>
      </c>
      <c r="M37" s="42" t="s">
        <v>38</v>
      </c>
      <c r="N37" s="119">
        <f>N35-N36</f>
        <v>-482.3899999999994</v>
      </c>
    </row>
    <row r="38" ht="13.5" thickTop="1"/>
    <row r="40" spans="1:14" ht="19.5" customHeight="1">
      <c r="A40" s="150" t="s">
        <v>114</v>
      </c>
      <c r="M40" s="38"/>
      <c r="N40" s="2">
        <f>E30-E35</f>
        <v>-482.3899999999994</v>
      </c>
    </row>
    <row r="41" spans="1:13" ht="12.75">
      <c r="A41" s="147"/>
      <c r="M41" s="38"/>
    </row>
    <row r="42" spans="1:13" ht="12.75">
      <c r="A42" s="151" t="s">
        <v>115</v>
      </c>
      <c r="M42" s="38"/>
    </row>
    <row r="43" spans="1:13" ht="12.75">
      <c r="A43" s="147"/>
      <c r="M43" s="38"/>
    </row>
    <row r="44" spans="1:13" ht="15">
      <c r="A44" s="152" t="s">
        <v>13</v>
      </c>
      <c r="B44" s="17"/>
      <c r="C44" s="153">
        <f>I25</f>
        <v>0</v>
      </c>
      <c r="E44" s="26"/>
      <c r="F44" s="26"/>
      <c r="M44" s="38"/>
    </row>
    <row r="45" spans="1:13" ht="15">
      <c r="A45" s="152" t="s">
        <v>6</v>
      </c>
      <c r="B45" s="17"/>
      <c r="C45" s="153">
        <f>J25</f>
        <v>300</v>
      </c>
      <c r="E45" s="26"/>
      <c r="F45" s="162"/>
      <c r="M45" s="38"/>
    </row>
    <row r="46" spans="1:13" ht="15">
      <c r="A46" s="152" t="s">
        <v>7</v>
      </c>
      <c r="B46" s="17"/>
      <c r="C46" s="153">
        <f>K25</f>
        <v>3600</v>
      </c>
      <c r="E46" s="26"/>
      <c r="F46" s="162"/>
      <c r="M46" s="38"/>
    </row>
    <row r="47" spans="1:13" ht="15">
      <c r="A47" s="152" t="s">
        <v>14</v>
      </c>
      <c r="B47" s="17"/>
      <c r="C47" s="153">
        <f>L25</f>
        <v>0</v>
      </c>
      <c r="E47" s="26"/>
      <c r="F47" s="26"/>
      <c r="M47" s="38"/>
    </row>
    <row r="48" spans="1:13" ht="12.75">
      <c r="A48" s="147"/>
      <c r="B48" s="17"/>
      <c r="C48" s="154"/>
      <c r="M48" s="38"/>
    </row>
    <row r="49" spans="1:13" ht="12.75">
      <c r="A49" s="147"/>
      <c r="B49" s="17" t="s">
        <v>116</v>
      </c>
      <c r="C49" s="155">
        <f>SUM(C44:C48)</f>
        <v>3900</v>
      </c>
      <c r="M49" s="38"/>
    </row>
    <row r="50" spans="1:13" ht="12.75">
      <c r="A50" s="147"/>
      <c r="M50" s="38"/>
    </row>
    <row r="51" spans="1:13" ht="12.75">
      <c r="A51" s="147"/>
      <c r="M51" s="38"/>
    </row>
    <row r="52" spans="1:13" ht="12.75">
      <c r="A52" s="147"/>
      <c r="M52" s="38"/>
    </row>
    <row r="53" spans="1:13" ht="12.75">
      <c r="A53" s="151" t="s">
        <v>117</v>
      </c>
      <c r="M53" s="38"/>
    </row>
    <row r="54" spans="1:13" ht="12.75">
      <c r="A54" s="147"/>
      <c r="M54" s="38"/>
    </row>
    <row r="55" spans="1:3" ht="12.75">
      <c r="A55" s="147" t="str">
        <f>Uitgaven!H2</f>
        <v>Bestuurskosten</v>
      </c>
      <c r="B55" s="17"/>
      <c r="C55" s="153">
        <f>Uitgaven!H39</f>
        <v>200</v>
      </c>
    </row>
    <row r="56" spans="1:3" ht="12.75">
      <c r="A56" s="18" t="str">
        <f>Uitgaven!I2</f>
        <v>Bankkosten</v>
      </c>
      <c r="B56" s="17"/>
      <c r="C56" s="153">
        <f>Uitgaven!I39</f>
        <v>120</v>
      </c>
    </row>
    <row r="57" spans="1:3" ht="12.75">
      <c r="A57" s="156" t="str">
        <f>Uitgaven!J2</f>
        <v>Informatie - PR</v>
      </c>
      <c r="B57" s="17"/>
      <c r="C57" s="153">
        <f>Uitgaven!J39</f>
        <v>200</v>
      </c>
    </row>
    <row r="58" spans="1:3" ht="12.75">
      <c r="A58" s="18" t="str">
        <f>Uitgaven!K2</f>
        <v>Uitvoering (materiaal arbeid)</v>
      </c>
      <c r="B58" s="17"/>
      <c r="C58" s="153">
        <f>Uitgaven!K39</f>
        <v>430</v>
      </c>
    </row>
    <row r="59" spans="1:3" ht="12.75">
      <c r="A59" s="18" t="str">
        <f>Uitgaven!L2</f>
        <v>Speltakker</v>
      </c>
      <c r="B59" s="17"/>
      <c r="C59" s="153">
        <f>Uitgaven!L39</f>
        <v>2800</v>
      </c>
    </row>
    <row r="60" spans="1:8" ht="12.75">
      <c r="A60" s="18" t="str">
        <f>Uitgaven!M2</f>
        <v>grasland</v>
      </c>
      <c r="B60" s="17"/>
      <c r="C60" s="153">
        <f>Uitgaven!M39</f>
        <v>700</v>
      </c>
      <c r="D60" s="36"/>
      <c r="E60" s="36"/>
      <c r="F60" s="36"/>
      <c r="G60" s="36"/>
      <c r="H60" s="36"/>
    </row>
    <row r="61" spans="1:3" ht="12.75">
      <c r="A61" s="18" t="str">
        <f>Uitgaven!N2</f>
        <v>Akkerrand</v>
      </c>
      <c r="B61" s="17"/>
      <c r="C61" s="153">
        <f>Uitgaven!N39</f>
        <v>150</v>
      </c>
    </row>
    <row r="62" spans="1:3" ht="12.75">
      <c r="A62" s="18" t="str">
        <f>Uitgaven!O2</f>
        <v>Inrichten  fase 1 gebied</v>
      </c>
      <c r="B62" s="17"/>
      <c r="C62" s="153">
        <f>Uitgaven!O39</f>
        <v>200</v>
      </c>
    </row>
    <row r="63" spans="1:3" ht="12.75">
      <c r="A63" s="18" t="str">
        <f>Uitgaven!P2</f>
        <v>Nestkasten</v>
      </c>
      <c r="B63" s="17"/>
      <c r="C63" s="153">
        <f>Uitgaven!P39</f>
        <v>0</v>
      </c>
    </row>
    <row r="64" spans="1:3" ht="12.75">
      <c r="A64" s="18" t="str">
        <f>Uitgaven!Q2</f>
        <v>Beheer fase 1 gebied</v>
      </c>
      <c r="B64" s="17"/>
      <c r="C64" s="153">
        <f>Uitgaven!Q39</f>
        <v>200</v>
      </c>
    </row>
    <row r="65" spans="1:5" ht="12.75">
      <c r="A65" s="18" t="s">
        <v>156</v>
      </c>
      <c r="B65" s="17"/>
      <c r="C65" s="153">
        <v>1000</v>
      </c>
      <c r="E65" s="146" t="s">
        <v>149</v>
      </c>
    </row>
    <row r="66" spans="1:3" ht="12.75">
      <c r="A66" s="18" t="str">
        <f>Uitgaven!R2</f>
        <v>Gereedschap</v>
      </c>
      <c r="B66" s="17"/>
      <c r="C66" s="153">
        <f>Uitgaven!R39</f>
        <v>1500</v>
      </c>
    </row>
    <row r="67" spans="1:3" ht="12.75">
      <c r="A67" s="18" t="str">
        <f>Uitgaven!S2</f>
        <v>Onvoorzien</v>
      </c>
      <c r="B67" s="17"/>
      <c r="C67" s="153">
        <f>Uitgaven!S39</f>
        <v>100</v>
      </c>
    </row>
    <row r="68" spans="1:3" ht="12.75">
      <c r="A68" s="147"/>
      <c r="B68" s="17"/>
      <c r="C68" s="154"/>
    </row>
    <row r="69" spans="1:3" ht="12.75">
      <c r="A69" s="147"/>
      <c r="B69" s="17" t="s">
        <v>116</v>
      </c>
      <c r="C69" s="155">
        <f>SUM(C55:C68)</f>
        <v>7600</v>
      </c>
    </row>
    <row r="70" spans="1:3" ht="12.75">
      <c r="A70" s="147"/>
      <c r="B70" s="17"/>
      <c r="C70" s="157"/>
    </row>
    <row r="71" spans="1:3" ht="12.75">
      <c r="A71" s="147" t="s">
        <v>118</v>
      </c>
      <c r="B71" s="17"/>
      <c r="C71" s="149">
        <f>C69-C49</f>
        <v>3700</v>
      </c>
    </row>
    <row r="72" ht="12.75">
      <c r="C72" s="148"/>
    </row>
    <row r="73" spans="1:3" ht="12.75">
      <c r="A73" s="159" t="s">
        <v>131</v>
      </c>
      <c r="C73" s="148"/>
    </row>
    <row r="74" spans="1:3" ht="12.75">
      <c r="A74" s="159" t="s">
        <v>132</v>
      </c>
      <c r="C74" s="148"/>
    </row>
    <row r="75" spans="1:3" ht="12.75">
      <c r="A75" s="159" t="s">
        <v>133</v>
      </c>
      <c r="C75" s="148"/>
    </row>
    <row r="76" spans="1:3" ht="12.75">
      <c r="A76" s="159" t="s">
        <v>134</v>
      </c>
      <c r="C76" s="148"/>
    </row>
    <row r="77" spans="1:3" ht="12.75">
      <c r="A77" s="159"/>
      <c r="C77" s="148"/>
    </row>
    <row r="78" spans="1:3" ht="12.75">
      <c r="A78" s="159"/>
      <c r="C78" s="148"/>
    </row>
    <row r="80" ht="12.75">
      <c r="A80" s="160" t="s">
        <v>150</v>
      </c>
    </row>
  </sheetData>
  <sheetProtection/>
  <mergeCells count="2">
    <mergeCell ref="M29:N29"/>
    <mergeCell ref="M34:N34"/>
  </mergeCells>
  <printOptions/>
  <pageMargins left="0.25" right="0.25" top="0.75" bottom="0.75" header="0.3" footer="0.3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3" zoomScaleNormal="73" zoomScalePageLayoutView="0" workbookViewId="0" topLeftCell="A1">
      <pane ySplit="2" topLeftCell="A3" activePane="bottomLeft" state="frozen"/>
      <selection pane="topLeft" activeCell="A1" sqref="A1"/>
      <selection pane="bottomLeft" activeCell="D32" sqref="D32:D33"/>
    </sheetView>
  </sheetViews>
  <sheetFormatPr defaultColWidth="9.140625" defaultRowHeight="12.75"/>
  <cols>
    <col min="1" max="1" width="12.421875" style="1" customWidth="1"/>
    <col min="2" max="2" width="26.7109375" style="1" customWidth="1"/>
    <col min="3" max="3" width="8.7109375" style="0" customWidth="1"/>
    <col min="4" max="4" width="11.8515625" style="2" customWidth="1"/>
    <col min="5" max="11" width="8.7109375" style="2" customWidth="1"/>
    <col min="12" max="12" width="10.8515625" style="2" customWidth="1"/>
    <col min="13" max="13" width="9.421875" style="2" customWidth="1"/>
    <col min="14" max="19" width="8.7109375" style="2" customWidth="1"/>
    <col min="20" max="20" width="31.421875" style="0" customWidth="1"/>
    <col min="21" max="21" width="9.00390625" style="0" customWidth="1"/>
  </cols>
  <sheetData>
    <row r="1" spans="1:19" s="5" customFormat="1" ht="18.75" thickBot="1">
      <c r="A1" s="4" t="s">
        <v>90</v>
      </c>
      <c r="B1" s="4"/>
      <c r="C1" s="5" t="str">
        <f>'Inkomsten en begroting'!C1</f>
        <v>Situatie 31-12-2018</v>
      </c>
      <c r="D1" s="6"/>
      <c r="E1" s="6"/>
      <c r="F1" s="6"/>
      <c r="G1" s="6"/>
      <c r="H1" s="137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20" s="3" customFormat="1" ht="111" thickBot="1" thickTop="1">
      <c r="A2" s="21" t="s">
        <v>0</v>
      </c>
      <c r="B2" s="23" t="s">
        <v>12</v>
      </c>
      <c r="C2" s="53" t="s">
        <v>4</v>
      </c>
      <c r="D2" s="70" t="s">
        <v>27</v>
      </c>
      <c r="E2" s="51" t="s">
        <v>31</v>
      </c>
      <c r="F2" s="49" t="s">
        <v>25</v>
      </c>
      <c r="G2" s="84" t="s">
        <v>26</v>
      </c>
      <c r="H2" s="138" t="s">
        <v>34</v>
      </c>
      <c r="I2" s="136" t="s">
        <v>33</v>
      </c>
      <c r="J2" s="27" t="s">
        <v>35</v>
      </c>
      <c r="K2" s="27" t="s">
        <v>19</v>
      </c>
      <c r="L2" s="27" t="s">
        <v>9</v>
      </c>
      <c r="M2" s="27" t="s">
        <v>10</v>
      </c>
      <c r="N2" s="27" t="s">
        <v>11</v>
      </c>
      <c r="O2" s="27" t="s">
        <v>21</v>
      </c>
      <c r="P2" s="27" t="s">
        <v>22</v>
      </c>
      <c r="Q2" s="27" t="s">
        <v>17</v>
      </c>
      <c r="R2" s="27" t="s">
        <v>18</v>
      </c>
      <c r="S2" s="27" t="s">
        <v>20</v>
      </c>
      <c r="T2" s="24" t="s">
        <v>5</v>
      </c>
    </row>
    <row r="3" spans="1:21" ht="13.5" thickTop="1">
      <c r="A3" s="32">
        <v>43104</v>
      </c>
      <c r="B3" s="79" t="s">
        <v>58</v>
      </c>
      <c r="C3" s="60">
        <v>18001</v>
      </c>
      <c r="D3" s="71">
        <v>10.9</v>
      </c>
      <c r="E3" s="52"/>
      <c r="F3" s="50"/>
      <c r="G3" s="85"/>
      <c r="H3" s="135"/>
      <c r="I3" s="135">
        <v>10.9</v>
      </c>
      <c r="J3" s="50"/>
      <c r="K3" s="11"/>
      <c r="L3" s="11"/>
      <c r="M3" s="11"/>
      <c r="N3" s="11"/>
      <c r="O3" s="11"/>
      <c r="P3" s="11"/>
      <c r="Q3" s="11"/>
      <c r="R3" s="11"/>
      <c r="S3" s="11"/>
      <c r="T3" s="12" t="s">
        <v>69</v>
      </c>
      <c r="U3" s="2">
        <f aca="true" t="shared" si="0" ref="U3:U36">SUM(I3:S3)</f>
        <v>10.9</v>
      </c>
    </row>
    <row r="4" spans="1:21" ht="12.75">
      <c r="A4" s="32">
        <v>43131</v>
      </c>
      <c r="B4" s="79" t="s">
        <v>59</v>
      </c>
      <c r="C4" s="60">
        <v>18002</v>
      </c>
      <c r="D4" s="71">
        <v>129.52</v>
      </c>
      <c r="E4" s="52"/>
      <c r="F4" s="50"/>
      <c r="G4" s="85"/>
      <c r="H4" s="11"/>
      <c r="I4" s="11"/>
      <c r="J4" s="50"/>
      <c r="K4" s="11"/>
      <c r="L4" s="11">
        <v>129.52</v>
      </c>
      <c r="M4" s="11"/>
      <c r="N4" s="11"/>
      <c r="O4" s="11"/>
      <c r="P4" s="11"/>
      <c r="Q4" s="11"/>
      <c r="R4" s="11"/>
      <c r="S4" s="11"/>
      <c r="T4" s="12" t="s">
        <v>60</v>
      </c>
      <c r="U4" s="2">
        <f t="shared" si="0"/>
        <v>129.52</v>
      </c>
    </row>
    <row r="5" spans="1:21" ht="12.75">
      <c r="A5" s="32">
        <v>43131</v>
      </c>
      <c r="B5" s="79" t="s">
        <v>61</v>
      </c>
      <c r="C5" s="60">
        <v>18003</v>
      </c>
      <c r="D5" s="71">
        <v>862.58</v>
      </c>
      <c r="E5" s="52"/>
      <c r="F5" s="50"/>
      <c r="G5" s="85"/>
      <c r="H5" s="11"/>
      <c r="I5" s="11"/>
      <c r="J5" s="50"/>
      <c r="K5" s="11"/>
      <c r="L5" s="71">
        <v>862.58</v>
      </c>
      <c r="M5" s="11"/>
      <c r="N5" s="11"/>
      <c r="O5" s="11"/>
      <c r="P5" s="11"/>
      <c r="Q5" s="11"/>
      <c r="R5" s="11"/>
      <c r="S5" s="11"/>
      <c r="T5" s="12" t="s">
        <v>62</v>
      </c>
      <c r="U5" s="2">
        <f t="shared" si="0"/>
        <v>862.58</v>
      </c>
    </row>
    <row r="6" spans="1:21" ht="12.75">
      <c r="A6" s="32">
        <v>43135</v>
      </c>
      <c r="B6" s="79" t="s">
        <v>58</v>
      </c>
      <c r="C6" s="60">
        <v>18004</v>
      </c>
      <c r="D6" s="71">
        <v>9.95</v>
      </c>
      <c r="E6" s="52"/>
      <c r="F6" s="50"/>
      <c r="G6" s="85"/>
      <c r="H6" s="11"/>
      <c r="I6" s="11">
        <v>9.95</v>
      </c>
      <c r="J6" s="50"/>
      <c r="K6" s="11"/>
      <c r="L6" s="11"/>
      <c r="M6" s="11"/>
      <c r="N6" s="11"/>
      <c r="O6" s="11"/>
      <c r="P6" s="11"/>
      <c r="Q6" s="11"/>
      <c r="R6" s="11"/>
      <c r="S6" s="11"/>
      <c r="T6" s="12" t="s">
        <v>68</v>
      </c>
      <c r="U6" s="2">
        <f t="shared" si="0"/>
        <v>9.95</v>
      </c>
    </row>
    <row r="7" spans="1:21" ht="12.75">
      <c r="A7" s="77">
        <v>43162</v>
      </c>
      <c r="B7" s="79" t="s">
        <v>58</v>
      </c>
      <c r="C7" s="60">
        <v>18005</v>
      </c>
      <c r="D7" s="71">
        <v>9.94</v>
      </c>
      <c r="E7" s="52"/>
      <c r="F7" s="50"/>
      <c r="G7" s="85"/>
      <c r="H7" s="11"/>
      <c r="I7" s="11">
        <v>9.94</v>
      </c>
      <c r="J7" s="50"/>
      <c r="K7" s="11"/>
      <c r="L7" s="11"/>
      <c r="M7" s="11"/>
      <c r="N7" s="11"/>
      <c r="O7" s="11"/>
      <c r="P7" s="11"/>
      <c r="Q7" s="11"/>
      <c r="R7" s="11"/>
      <c r="S7" s="11"/>
      <c r="T7" s="139" t="s">
        <v>70</v>
      </c>
      <c r="U7" s="2">
        <f t="shared" si="0"/>
        <v>9.94</v>
      </c>
    </row>
    <row r="8" spans="1:21" ht="12.75">
      <c r="A8" s="32">
        <v>43183</v>
      </c>
      <c r="B8" s="79" t="s">
        <v>63</v>
      </c>
      <c r="C8" s="60">
        <v>18006</v>
      </c>
      <c r="D8" s="71">
        <v>25</v>
      </c>
      <c r="E8" s="52"/>
      <c r="F8" s="50"/>
      <c r="G8" s="85"/>
      <c r="H8" s="11"/>
      <c r="I8" s="11"/>
      <c r="J8" s="50">
        <v>25</v>
      </c>
      <c r="K8" s="11"/>
      <c r="L8" s="11"/>
      <c r="M8" s="11"/>
      <c r="N8" s="11"/>
      <c r="O8" s="11"/>
      <c r="P8" s="11"/>
      <c r="Q8" s="11"/>
      <c r="R8" s="11"/>
      <c r="S8" s="11"/>
      <c r="T8" s="139" t="s">
        <v>71</v>
      </c>
      <c r="U8" s="2">
        <f t="shared" si="0"/>
        <v>25</v>
      </c>
    </row>
    <row r="9" spans="1:21" ht="12.75">
      <c r="A9" s="32">
        <v>43183</v>
      </c>
      <c r="B9" s="79" t="s">
        <v>64</v>
      </c>
      <c r="C9" s="60">
        <v>18007</v>
      </c>
      <c r="D9" s="71">
        <v>130.68</v>
      </c>
      <c r="E9" s="52"/>
      <c r="F9" s="50"/>
      <c r="G9" s="85"/>
      <c r="H9" s="11"/>
      <c r="I9" s="11"/>
      <c r="J9" s="50"/>
      <c r="K9" s="11"/>
      <c r="L9" s="11">
        <v>130.68</v>
      </c>
      <c r="M9" s="11"/>
      <c r="N9" s="11"/>
      <c r="O9" s="11"/>
      <c r="P9" s="11"/>
      <c r="Q9" s="11"/>
      <c r="R9" s="11"/>
      <c r="S9" s="11"/>
      <c r="T9" s="12" t="s">
        <v>67</v>
      </c>
      <c r="U9" s="2">
        <f t="shared" si="0"/>
        <v>130.68</v>
      </c>
    </row>
    <row r="10" spans="1:21" ht="12.75">
      <c r="A10" s="32">
        <v>43183</v>
      </c>
      <c r="B10" s="79" t="s">
        <v>65</v>
      </c>
      <c r="C10" s="60">
        <v>18008</v>
      </c>
      <c r="D10" s="71">
        <v>105.51</v>
      </c>
      <c r="E10" s="52"/>
      <c r="F10" s="50"/>
      <c r="G10" s="85"/>
      <c r="H10" s="11"/>
      <c r="I10" s="11"/>
      <c r="J10" s="50">
        <v>105.51</v>
      </c>
      <c r="K10" s="11"/>
      <c r="L10" s="11"/>
      <c r="M10" s="11"/>
      <c r="N10" s="11"/>
      <c r="O10" s="11"/>
      <c r="P10" s="11"/>
      <c r="Q10" s="11"/>
      <c r="R10" s="11"/>
      <c r="S10" s="11"/>
      <c r="T10" s="12" t="s">
        <v>72</v>
      </c>
      <c r="U10" s="2">
        <f t="shared" si="0"/>
        <v>105.51</v>
      </c>
    </row>
    <row r="11" spans="1:21" ht="12.75">
      <c r="A11" s="32">
        <v>43125</v>
      </c>
      <c r="B11" s="79" t="s">
        <v>66</v>
      </c>
      <c r="C11" s="60">
        <v>18009</v>
      </c>
      <c r="D11" s="76"/>
      <c r="E11" s="52"/>
      <c r="F11" s="76">
        <v>62.05</v>
      </c>
      <c r="G11" s="85"/>
      <c r="H11" s="11"/>
      <c r="I11" s="35"/>
      <c r="J11" s="50"/>
      <c r="K11" s="11"/>
      <c r="L11" s="11"/>
      <c r="M11" s="11"/>
      <c r="N11" s="11"/>
      <c r="O11" s="11"/>
      <c r="P11" s="11"/>
      <c r="Q11" s="11"/>
      <c r="R11" s="11"/>
      <c r="S11" s="11"/>
      <c r="T11" s="12" t="s">
        <v>73</v>
      </c>
      <c r="U11" s="2">
        <f t="shared" si="0"/>
        <v>0</v>
      </c>
    </row>
    <row r="12" spans="1:21" ht="12.75">
      <c r="A12" s="32">
        <v>43191</v>
      </c>
      <c r="B12" s="79" t="s">
        <v>58</v>
      </c>
      <c r="C12" s="60">
        <v>18010</v>
      </c>
      <c r="D12" s="76">
        <v>9.94</v>
      </c>
      <c r="E12" s="52"/>
      <c r="F12" s="140"/>
      <c r="G12" s="85"/>
      <c r="H12" s="11"/>
      <c r="I12" s="35">
        <v>9.94</v>
      </c>
      <c r="J12" s="50"/>
      <c r="K12" s="11"/>
      <c r="L12" s="11"/>
      <c r="M12" s="11"/>
      <c r="N12" s="11"/>
      <c r="O12" s="11"/>
      <c r="P12" s="11"/>
      <c r="Q12" s="11"/>
      <c r="R12" s="11"/>
      <c r="S12" s="11"/>
      <c r="T12" s="12" t="s">
        <v>76</v>
      </c>
      <c r="U12" s="2">
        <f t="shared" si="0"/>
        <v>9.94</v>
      </c>
    </row>
    <row r="13" spans="1:21" ht="12.75">
      <c r="A13" s="32">
        <v>43221</v>
      </c>
      <c r="B13" s="79" t="s">
        <v>58</v>
      </c>
      <c r="C13" s="60">
        <v>18011</v>
      </c>
      <c r="D13" s="76">
        <v>9.94</v>
      </c>
      <c r="E13" s="52"/>
      <c r="F13" s="140"/>
      <c r="G13" s="85"/>
      <c r="H13" s="11"/>
      <c r="I13" s="35">
        <v>9.94</v>
      </c>
      <c r="J13" s="50"/>
      <c r="K13" s="11"/>
      <c r="L13" s="11"/>
      <c r="M13" s="11"/>
      <c r="N13" s="11"/>
      <c r="O13" s="11"/>
      <c r="P13" s="11"/>
      <c r="Q13" s="11"/>
      <c r="R13" s="11"/>
      <c r="S13" s="11"/>
      <c r="T13" s="12" t="s">
        <v>77</v>
      </c>
      <c r="U13" s="2">
        <f t="shared" si="0"/>
        <v>9.94</v>
      </c>
    </row>
    <row r="14" spans="1:21" ht="12.75">
      <c r="A14" s="32">
        <v>43248</v>
      </c>
      <c r="B14" s="79" t="s">
        <v>78</v>
      </c>
      <c r="C14" s="60">
        <v>18012</v>
      </c>
      <c r="D14" s="76">
        <v>573.2</v>
      </c>
      <c r="E14" s="52"/>
      <c r="F14" s="140"/>
      <c r="G14" s="85"/>
      <c r="H14" s="11"/>
      <c r="I14" s="35"/>
      <c r="J14" s="50"/>
      <c r="K14" s="11"/>
      <c r="L14" s="76">
        <v>573.2</v>
      </c>
      <c r="M14" s="11"/>
      <c r="N14" s="11"/>
      <c r="O14" s="11"/>
      <c r="P14" s="11"/>
      <c r="Q14" s="11"/>
      <c r="R14" s="11"/>
      <c r="S14" s="11"/>
      <c r="T14" s="12" t="s">
        <v>79</v>
      </c>
      <c r="U14" s="2">
        <f t="shared" si="0"/>
        <v>573.2</v>
      </c>
    </row>
    <row r="15" spans="1:21" ht="12.75">
      <c r="A15" s="32">
        <v>43248</v>
      </c>
      <c r="B15" s="79" t="s">
        <v>80</v>
      </c>
      <c r="C15" s="60">
        <v>18013</v>
      </c>
      <c r="D15" s="76">
        <v>118.07</v>
      </c>
      <c r="E15" s="52"/>
      <c r="F15" s="140"/>
      <c r="G15" s="85"/>
      <c r="H15" s="11"/>
      <c r="I15" s="35"/>
      <c r="J15" s="50"/>
      <c r="K15" s="11"/>
      <c r="L15" s="11"/>
      <c r="M15" s="11"/>
      <c r="N15" s="11"/>
      <c r="O15" s="76">
        <v>118.07</v>
      </c>
      <c r="P15" s="11"/>
      <c r="Q15" s="11"/>
      <c r="R15" s="11"/>
      <c r="S15" s="11"/>
      <c r="T15" s="12" t="s">
        <v>81</v>
      </c>
      <c r="U15" s="2">
        <f t="shared" si="0"/>
        <v>118.07</v>
      </c>
    </row>
    <row r="16" spans="1:21" ht="12.75">
      <c r="A16" s="32">
        <v>43270</v>
      </c>
      <c r="B16" s="79" t="s">
        <v>84</v>
      </c>
      <c r="C16" s="60">
        <v>18014</v>
      </c>
      <c r="D16" s="76"/>
      <c r="E16" s="52"/>
      <c r="F16" s="140">
        <v>6</v>
      </c>
      <c r="G16" s="85"/>
      <c r="H16" s="11"/>
      <c r="I16" s="35"/>
      <c r="J16" s="50"/>
      <c r="K16" s="11"/>
      <c r="L16" s="11"/>
      <c r="M16" s="11"/>
      <c r="N16" s="11"/>
      <c r="O16" s="140"/>
      <c r="P16" s="11"/>
      <c r="Q16" s="11"/>
      <c r="R16" s="11"/>
      <c r="S16" s="11"/>
      <c r="T16" s="12" t="s">
        <v>85</v>
      </c>
      <c r="U16" s="2">
        <f t="shared" si="0"/>
        <v>0</v>
      </c>
    </row>
    <row r="17" spans="1:21" ht="12.75">
      <c r="A17" s="32">
        <v>43270</v>
      </c>
      <c r="B17" s="79" t="s">
        <v>59</v>
      </c>
      <c r="C17" s="60">
        <v>18015</v>
      </c>
      <c r="D17" s="76">
        <v>127.05</v>
      </c>
      <c r="E17" s="52"/>
      <c r="F17" s="140"/>
      <c r="G17" s="85"/>
      <c r="H17" s="11"/>
      <c r="I17" s="35"/>
      <c r="J17" s="50"/>
      <c r="K17" s="11"/>
      <c r="L17" s="76">
        <v>127.05</v>
      </c>
      <c r="M17" s="11"/>
      <c r="N17" s="11"/>
      <c r="O17" s="140"/>
      <c r="P17" s="11"/>
      <c r="Q17" s="11"/>
      <c r="R17" s="11"/>
      <c r="S17" s="11"/>
      <c r="T17" s="12" t="s">
        <v>86</v>
      </c>
      <c r="U17" s="2">
        <f t="shared" si="0"/>
        <v>127.05</v>
      </c>
    </row>
    <row r="18" spans="1:21" ht="12.75">
      <c r="A18" s="32">
        <v>43270</v>
      </c>
      <c r="B18" s="79" t="s">
        <v>61</v>
      </c>
      <c r="C18" s="60">
        <v>18016</v>
      </c>
      <c r="D18" s="76">
        <v>708.94</v>
      </c>
      <c r="E18" s="52"/>
      <c r="F18" s="140"/>
      <c r="G18" s="85"/>
      <c r="H18" s="11"/>
      <c r="I18" s="35"/>
      <c r="J18" s="50"/>
      <c r="K18" s="11"/>
      <c r="L18" s="76">
        <v>708.94</v>
      </c>
      <c r="M18" s="11"/>
      <c r="N18" s="11"/>
      <c r="O18" s="140"/>
      <c r="P18" s="11"/>
      <c r="Q18" s="11"/>
      <c r="R18" s="11"/>
      <c r="S18" s="11"/>
      <c r="T18" s="12" t="s">
        <v>87</v>
      </c>
      <c r="U18" s="2">
        <f t="shared" si="0"/>
        <v>708.94</v>
      </c>
    </row>
    <row r="19" spans="1:21" ht="12.75">
      <c r="A19" s="32">
        <v>43270</v>
      </c>
      <c r="B19" s="79" t="s">
        <v>58</v>
      </c>
      <c r="C19" s="60">
        <v>18017</v>
      </c>
      <c r="D19" s="76">
        <v>9.95</v>
      </c>
      <c r="E19" s="52"/>
      <c r="F19" s="140"/>
      <c r="G19" s="85"/>
      <c r="H19" s="11"/>
      <c r="I19" s="76">
        <v>9.95</v>
      </c>
      <c r="J19" s="50"/>
      <c r="K19" s="11"/>
      <c r="L19" s="11"/>
      <c r="M19" s="11"/>
      <c r="N19" s="11"/>
      <c r="O19" s="11"/>
      <c r="P19" s="11"/>
      <c r="Q19" s="11"/>
      <c r="R19" s="11"/>
      <c r="S19" s="11"/>
      <c r="T19" s="12" t="s">
        <v>88</v>
      </c>
      <c r="U19" s="2">
        <f t="shared" si="0"/>
        <v>9.95</v>
      </c>
    </row>
    <row r="20" spans="1:21" ht="12.75">
      <c r="A20" s="32">
        <v>43280</v>
      </c>
      <c r="B20" s="8" t="s">
        <v>130</v>
      </c>
      <c r="C20" s="60">
        <v>18018</v>
      </c>
      <c r="D20" s="76"/>
      <c r="E20" s="52">
        <v>250</v>
      </c>
      <c r="F20" s="140"/>
      <c r="G20" s="85"/>
      <c r="H20" s="11"/>
      <c r="I20" s="35"/>
      <c r="J20" s="50"/>
      <c r="K20" s="11"/>
      <c r="L20" s="11"/>
      <c r="M20" s="11">
        <v>250</v>
      </c>
      <c r="N20" s="11"/>
      <c r="O20" s="11"/>
      <c r="P20" s="11"/>
      <c r="Q20" s="11"/>
      <c r="R20" s="11"/>
      <c r="S20" s="11"/>
      <c r="T20" s="139" t="s">
        <v>91</v>
      </c>
      <c r="U20" s="2">
        <f t="shared" si="0"/>
        <v>250</v>
      </c>
    </row>
    <row r="21" spans="1:21" ht="12.75">
      <c r="A21" s="32">
        <v>43268</v>
      </c>
      <c r="B21" s="79" t="s">
        <v>92</v>
      </c>
      <c r="C21" s="60">
        <v>18019</v>
      </c>
      <c r="D21" s="76">
        <v>84.7</v>
      </c>
      <c r="E21" s="52"/>
      <c r="F21" s="140"/>
      <c r="G21" s="85"/>
      <c r="H21" s="11"/>
      <c r="I21" s="35"/>
      <c r="J21" s="50"/>
      <c r="K21" s="11"/>
      <c r="L21" s="11"/>
      <c r="M21" s="11">
        <v>84.7</v>
      </c>
      <c r="N21" s="11"/>
      <c r="O21" s="11"/>
      <c r="P21" s="11"/>
      <c r="Q21" s="11"/>
      <c r="R21" s="11"/>
      <c r="S21" s="11"/>
      <c r="T21" s="139" t="s">
        <v>93</v>
      </c>
      <c r="U21" s="2">
        <f t="shared" si="0"/>
        <v>84.7</v>
      </c>
    </row>
    <row r="22" spans="1:21" ht="12.75">
      <c r="A22" s="32">
        <v>43347</v>
      </c>
      <c r="B22" s="79" t="s">
        <v>59</v>
      </c>
      <c r="C22" s="60">
        <v>18020</v>
      </c>
      <c r="D22" s="76">
        <v>928.8</v>
      </c>
      <c r="E22" s="52"/>
      <c r="F22" s="140"/>
      <c r="G22" s="85"/>
      <c r="H22" s="11"/>
      <c r="I22" s="35"/>
      <c r="J22" s="50"/>
      <c r="K22" s="11"/>
      <c r="L22" s="76">
        <v>928.8</v>
      </c>
      <c r="M22" s="11"/>
      <c r="N22" s="11"/>
      <c r="O22" s="11"/>
      <c r="P22" s="11"/>
      <c r="Q22" s="11"/>
      <c r="R22" s="11"/>
      <c r="S22" s="11"/>
      <c r="T22" s="139" t="s">
        <v>94</v>
      </c>
      <c r="U22" s="2">
        <f t="shared" si="0"/>
        <v>928.8</v>
      </c>
    </row>
    <row r="23" spans="1:21" ht="12.75">
      <c r="A23" s="32">
        <v>43347</v>
      </c>
      <c r="B23" s="79" t="s">
        <v>95</v>
      </c>
      <c r="C23" s="60">
        <v>18021</v>
      </c>
      <c r="D23" s="76">
        <v>315.81</v>
      </c>
      <c r="E23" s="52"/>
      <c r="F23" s="140"/>
      <c r="G23" s="85"/>
      <c r="H23" s="11"/>
      <c r="I23" s="35"/>
      <c r="J23" s="50"/>
      <c r="K23" s="11"/>
      <c r="L23" s="76">
        <v>315.81</v>
      </c>
      <c r="M23" s="11"/>
      <c r="N23" s="11"/>
      <c r="O23" s="11"/>
      <c r="P23" s="11"/>
      <c r="Q23" s="11"/>
      <c r="R23" s="11"/>
      <c r="S23" s="11"/>
      <c r="T23" s="139" t="s">
        <v>96</v>
      </c>
      <c r="U23" s="2">
        <f t="shared" si="0"/>
        <v>315.81</v>
      </c>
    </row>
    <row r="24" spans="1:21" ht="12.75">
      <c r="A24" s="32">
        <v>43367</v>
      </c>
      <c r="B24" s="79" t="s">
        <v>99</v>
      </c>
      <c r="C24" s="60">
        <v>18022</v>
      </c>
      <c r="D24" s="76">
        <v>272.25</v>
      </c>
      <c r="E24" s="52"/>
      <c r="F24" s="140"/>
      <c r="G24" s="85"/>
      <c r="H24" s="11"/>
      <c r="I24" s="35"/>
      <c r="J24" s="50"/>
      <c r="K24" s="11"/>
      <c r="L24" s="11"/>
      <c r="M24" s="11">
        <v>272.25</v>
      </c>
      <c r="N24" s="11"/>
      <c r="O24" s="11"/>
      <c r="P24" s="11"/>
      <c r="Q24" s="11"/>
      <c r="R24" s="11"/>
      <c r="S24" s="11"/>
      <c r="T24" s="139" t="s">
        <v>100</v>
      </c>
      <c r="U24" s="2">
        <f t="shared" si="0"/>
        <v>272.25</v>
      </c>
    </row>
    <row r="25" spans="1:21" ht="12.75">
      <c r="A25" s="32">
        <v>43367</v>
      </c>
      <c r="B25" s="79" t="s">
        <v>101</v>
      </c>
      <c r="C25" s="60">
        <v>18023</v>
      </c>
      <c r="D25" s="76"/>
      <c r="E25" s="52">
        <v>21.7</v>
      </c>
      <c r="F25" s="140"/>
      <c r="G25" s="85"/>
      <c r="H25" s="11"/>
      <c r="I25" s="35"/>
      <c r="J25" s="50">
        <v>21.7</v>
      </c>
      <c r="K25" s="11"/>
      <c r="L25" s="11"/>
      <c r="M25" s="11"/>
      <c r="N25" s="11"/>
      <c r="O25" s="11"/>
      <c r="P25" s="11"/>
      <c r="Q25" s="11"/>
      <c r="R25" s="11"/>
      <c r="S25" s="11"/>
      <c r="T25" s="139" t="s">
        <v>102</v>
      </c>
      <c r="U25" s="2">
        <f t="shared" si="0"/>
        <v>21.7</v>
      </c>
    </row>
    <row r="26" spans="1:21" ht="12.75">
      <c r="A26" s="32">
        <v>43394</v>
      </c>
      <c r="B26" s="79" t="s">
        <v>103</v>
      </c>
      <c r="C26" s="60">
        <v>18024</v>
      </c>
      <c r="D26" s="76">
        <v>606.59</v>
      </c>
      <c r="E26" s="52"/>
      <c r="F26" s="140"/>
      <c r="G26" s="85"/>
      <c r="H26" s="11"/>
      <c r="I26" s="35"/>
      <c r="J26" s="50"/>
      <c r="K26" s="11"/>
      <c r="L26" s="11">
        <v>606.59</v>
      </c>
      <c r="M26" s="11"/>
      <c r="N26" s="11"/>
      <c r="O26" s="11"/>
      <c r="P26" s="11"/>
      <c r="Q26" s="11"/>
      <c r="R26" s="11"/>
      <c r="S26" s="11"/>
      <c r="T26" s="139" t="s">
        <v>104</v>
      </c>
      <c r="U26" s="2">
        <f t="shared" si="0"/>
        <v>606.59</v>
      </c>
    </row>
    <row r="27" spans="1:21" ht="12.75">
      <c r="A27" s="32">
        <v>43374</v>
      </c>
      <c r="B27" s="79" t="s">
        <v>122</v>
      </c>
      <c r="C27" s="60">
        <v>18025</v>
      </c>
      <c r="D27" s="76"/>
      <c r="E27" s="52">
        <v>65</v>
      </c>
      <c r="F27" s="140"/>
      <c r="G27" s="85"/>
      <c r="H27" s="11"/>
      <c r="I27" s="35"/>
      <c r="J27" s="50"/>
      <c r="K27" s="11"/>
      <c r="L27" s="11">
        <v>65</v>
      </c>
      <c r="M27" s="11"/>
      <c r="N27" s="11"/>
      <c r="O27" s="11"/>
      <c r="P27" s="11"/>
      <c r="Q27" s="11"/>
      <c r="R27" s="11"/>
      <c r="S27" s="11"/>
      <c r="T27" s="139" t="s">
        <v>123</v>
      </c>
      <c r="U27" s="2">
        <f t="shared" si="0"/>
        <v>65</v>
      </c>
    </row>
    <row r="28" spans="1:21" ht="12.75">
      <c r="A28" s="32">
        <v>43407</v>
      </c>
      <c r="B28" s="79" t="s">
        <v>58</v>
      </c>
      <c r="C28" s="60">
        <v>18026</v>
      </c>
      <c r="D28" s="76">
        <v>49.76</v>
      </c>
      <c r="E28" s="52"/>
      <c r="F28" s="140"/>
      <c r="G28" s="85"/>
      <c r="H28" s="11"/>
      <c r="I28" s="35">
        <v>49.76</v>
      </c>
      <c r="J28" s="50"/>
      <c r="K28" s="11"/>
      <c r="L28" s="11"/>
      <c r="M28" s="11"/>
      <c r="N28" s="11"/>
      <c r="O28" s="11"/>
      <c r="P28" s="11"/>
      <c r="Q28" s="11"/>
      <c r="R28" s="11"/>
      <c r="S28" s="11"/>
      <c r="T28" s="139" t="s">
        <v>124</v>
      </c>
      <c r="U28" s="2">
        <f t="shared" si="0"/>
        <v>49.76</v>
      </c>
    </row>
    <row r="29" spans="1:21" ht="12.75">
      <c r="A29" s="32">
        <v>43406</v>
      </c>
      <c r="B29" s="79" t="s">
        <v>125</v>
      </c>
      <c r="C29" s="60">
        <v>18027</v>
      </c>
      <c r="D29" s="76">
        <v>6.95</v>
      </c>
      <c r="E29" s="52"/>
      <c r="F29" s="140"/>
      <c r="G29" s="85"/>
      <c r="H29" s="11"/>
      <c r="I29" s="35"/>
      <c r="J29" s="50"/>
      <c r="K29" s="11"/>
      <c r="L29" s="11">
        <v>6.95</v>
      </c>
      <c r="M29" s="11"/>
      <c r="N29" s="11"/>
      <c r="O29" s="11"/>
      <c r="P29" s="11"/>
      <c r="Q29" s="11"/>
      <c r="R29" s="11"/>
      <c r="S29" s="11"/>
      <c r="T29" s="139" t="s">
        <v>126</v>
      </c>
      <c r="U29" s="2">
        <f t="shared" si="0"/>
        <v>6.95</v>
      </c>
    </row>
    <row r="30" spans="1:21" ht="12.75">
      <c r="A30" s="32">
        <v>43407</v>
      </c>
      <c r="B30" s="158" t="s">
        <v>127</v>
      </c>
      <c r="C30" s="60">
        <v>18028</v>
      </c>
      <c r="D30" s="76">
        <v>22.8</v>
      </c>
      <c r="E30" s="52"/>
      <c r="F30" s="140"/>
      <c r="G30" s="85"/>
      <c r="H30" s="11"/>
      <c r="I30" s="35"/>
      <c r="J30" s="50">
        <v>22.8</v>
      </c>
      <c r="K30" s="11"/>
      <c r="L30" s="11"/>
      <c r="M30" s="11"/>
      <c r="N30" s="11"/>
      <c r="O30" s="11"/>
      <c r="P30" s="11"/>
      <c r="Q30" s="11"/>
      <c r="R30" s="11"/>
      <c r="S30" s="11"/>
      <c r="T30" s="139" t="s">
        <v>128</v>
      </c>
      <c r="U30" s="2">
        <f t="shared" si="0"/>
        <v>22.8</v>
      </c>
    </row>
    <row r="31" spans="1:21" ht="12.75">
      <c r="A31" s="32">
        <v>43406</v>
      </c>
      <c r="B31" s="79" t="s">
        <v>58</v>
      </c>
      <c r="C31" s="60">
        <v>18029</v>
      </c>
      <c r="D31" s="76">
        <v>9.95</v>
      </c>
      <c r="E31" s="52"/>
      <c r="F31" s="140"/>
      <c r="G31" s="85"/>
      <c r="H31" s="11"/>
      <c r="I31" s="35">
        <v>9.95</v>
      </c>
      <c r="J31" s="50"/>
      <c r="K31" s="11"/>
      <c r="L31" s="11"/>
      <c r="M31" s="11"/>
      <c r="N31" s="11"/>
      <c r="O31" s="11"/>
      <c r="P31" s="11"/>
      <c r="Q31" s="11"/>
      <c r="R31" s="11"/>
      <c r="S31" s="11"/>
      <c r="T31" s="139" t="s">
        <v>129</v>
      </c>
      <c r="U31" s="2">
        <f t="shared" si="0"/>
        <v>9.95</v>
      </c>
    </row>
    <row r="32" spans="1:21" ht="12.75">
      <c r="A32" s="32">
        <v>43439</v>
      </c>
      <c r="B32" s="79" t="s">
        <v>61</v>
      </c>
      <c r="C32" s="60">
        <v>18030</v>
      </c>
      <c r="D32" s="76">
        <v>1539.06</v>
      </c>
      <c r="E32" s="52"/>
      <c r="F32" s="140"/>
      <c r="G32" s="85"/>
      <c r="H32" s="11"/>
      <c r="I32" s="35"/>
      <c r="J32" s="50"/>
      <c r="K32" s="11"/>
      <c r="L32" s="11">
        <v>1539.06</v>
      </c>
      <c r="M32" s="11"/>
      <c r="N32" s="11"/>
      <c r="O32" s="11"/>
      <c r="P32" s="11"/>
      <c r="Q32" s="11"/>
      <c r="R32" s="11"/>
      <c r="S32" s="11"/>
      <c r="T32" s="139" t="s">
        <v>87</v>
      </c>
      <c r="U32" s="2">
        <f t="shared" si="0"/>
        <v>1539.06</v>
      </c>
    </row>
    <row r="33" spans="1:21" ht="12.75">
      <c r="A33" s="32">
        <v>43446</v>
      </c>
      <c r="B33" s="79" t="s">
        <v>95</v>
      </c>
      <c r="C33" s="60">
        <v>18031</v>
      </c>
      <c r="D33" s="76">
        <v>588.06</v>
      </c>
      <c r="E33" s="52"/>
      <c r="F33" s="140"/>
      <c r="G33" s="85"/>
      <c r="H33" s="11"/>
      <c r="I33" s="35"/>
      <c r="J33" s="50"/>
      <c r="K33" s="11"/>
      <c r="L33" s="11">
        <v>588.06</v>
      </c>
      <c r="M33" s="11"/>
      <c r="N33" s="11"/>
      <c r="O33" s="11"/>
      <c r="P33" s="11"/>
      <c r="Q33" s="11"/>
      <c r="R33" s="11"/>
      <c r="S33" s="11"/>
      <c r="T33" s="139" t="s">
        <v>138</v>
      </c>
      <c r="U33" s="2">
        <f t="shared" si="0"/>
        <v>588.06</v>
      </c>
    </row>
    <row r="34" spans="1:21" ht="12.75">
      <c r="A34" s="32">
        <v>43452</v>
      </c>
      <c r="B34" s="9" t="s">
        <v>58</v>
      </c>
      <c r="C34" s="60">
        <v>18032</v>
      </c>
      <c r="D34" s="71">
        <v>9.95</v>
      </c>
      <c r="E34" s="52"/>
      <c r="F34" s="50"/>
      <c r="G34" s="85"/>
      <c r="H34" s="11"/>
      <c r="I34" s="11">
        <v>9.95</v>
      </c>
      <c r="J34" s="50"/>
      <c r="K34" s="11"/>
      <c r="L34" s="11"/>
      <c r="M34" s="11"/>
      <c r="N34" s="11"/>
      <c r="O34" s="11"/>
      <c r="P34" s="11"/>
      <c r="Q34" s="11"/>
      <c r="R34" s="11"/>
      <c r="S34" s="11"/>
      <c r="T34" s="12"/>
      <c r="U34" s="2">
        <f>SUM(I34:T34)</f>
        <v>9.95</v>
      </c>
    </row>
    <row r="35" spans="1:21" ht="12.75">
      <c r="A35" s="32"/>
      <c r="B35" s="9"/>
      <c r="C35" s="60"/>
      <c r="D35" s="71"/>
      <c r="E35" s="52"/>
      <c r="F35" s="50"/>
      <c r="G35" s="85"/>
      <c r="H35" s="11"/>
      <c r="I35" s="11"/>
      <c r="J35" s="50"/>
      <c r="K35" s="11"/>
      <c r="L35" s="11"/>
      <c r="M35" s="11"/>
      <c r="N35" s="11"/>
      <c r="O35" s="11"/>
      <c r="P35" s="11"/>
      <c r="Q35" s="11"/>
      <c r="R35" s="11"/>
      <c r="S35" s="11"/>
      <c r="T35" s="12"/>
      <c r="U35" s="2">
        <f t="shared" si="0"/>
        <v>0</v>
      </c>
    </row>
    <row r="36" spans="1:21" ht="13.5" thickBot="1">
      <c r="A36" s="32"/>
      <c r="B36" s="9"/>
      <c r="C36" s="60"/>
      <c r="D36" s="71"/>
      <c r="E36" s="52"/>
      <c r="F36" s="50"/>
      <c r="G36" s="85"/>
      <c r="H36" s="86"/>
      <c r="I36" s="50"/>
      <c r="J36" s="50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2">
        <f t="shared" si="0"/>
        <v>0</v>
      </c>
    </row>
    <row r="37" spans="1:21" ht="18.75" customHeight="1" thickBot="1" thickTop="1">
      <c r="A37" s="13"/>
      <c r="B37" s="14"/>
      <c r="C37" s="61"/>
      <c r="D37" s="72">
        <f>SUM(D3:D36)</f>
        <v>7275.849999999999</v>
      </c>
      <c r="E37" s="74">
        <f>SUM(E3:E36)</f>
        <v>336.7</v>
      </c>
      <c r="F37" s="74">
        <f>SUM(F3:F36)</f>
        <v>68.05</v>
      </c>
      <c r="G37" s="73">
        <f>SUM(G3:G36)</f>
        <v>0</v>
      </c>
      <c r="H37" s="73">
        <f>SUM(H3:H36)</f>
        <v>0</v>
      </c>
      <c r="I37" s="46">
        <f aca="true" t="shared" si="1" ref="I37:S37">SUM(I3:I36)</f>
        <v>130.28</v>
      </c>
      <c r="J37" s="46">
        <f t="shared" si="1"/>
        <v>175.01</v>
      </c>
      <c r="K37" s="46">
        <f t="shared" si="1"/>
        <v>0</v>
      </c>
      <c r="L37" s="46">
        <f t="shared" si="1"/>
        <v>6582.24</v>
      </c>
      <c r="M37" s="46">
        <f t="shared" si="1"/>
        <v>606.95</v>
      </c>
      <c r="N37" s="46">
        <f t="shared" si="1"/>
        <v>0</v>
      </c>
      <c r="O37" s="46">
        <f t="shared" si="1"/>
        <v>118.07</v>
      </c>
      <c r="P37" s="46">
        <f t="shared" si="1"/>
        <v>0</v>
      </c>
      <c r="Q37" s="46">
        <f t="shared" si="1"/>
        <v>0</v>
      </c>
      <c r="R37" s="46">
        <f t="shared" si="1"/>
        <v>0</v>
      </c>
      <c r="S37" s="46">
        <f t="shared" si="1"/>
        <v>0</v>
      </c>
      <c r="T37" s="15"/>
      <c r="U37" s="7">
        <f>SUM(U3:U36)-(D37+E37)</f>
        <v>0</v>
      </c>
    </row>
    <row r="38" ht="14.25" thickBot="1" thickTop="1"/>
    <row r="39" spans="2:20" ht="14.25" thickBot="1" thickTop="1">
      <c r="B39" s="165" t="s">
        <v>113</v>
      </c>
      <c r="C39" s="166"/>
      <c r="D39" s="167"/>
      <c r="E39" s="47"/>
      <c r="F39" s="47"/>
      <c r="G39" s="47"/>
      <c r="H39" s="29">
        <v>200</v>
      </c>
      <c r="I39" s="29">
        <v>120</v>
      </c>
      <c r="J39" s="29">
        <v>200</v>
      </c>
      <c r="K39" s="29">
        <v>430</v>
      </c>
      <c r="L39" s="29">
        <v>2800</v>
      </c>
      <c r="M39" s="29">
        <v>700</v>
      </c>
      <c r="N39" s="29">
        <v>150</v>
      </c>
      <c r="O39" s="29">
        <v>200</v>
      </c>
      <c r="P39" s="29">
        <v>0</v>
      </c>
      <c r="Q39" s="29">
        <v>200</v>
      </c>
      <c r="R39" s="29">
        <v>1500</v>
      </c>
      <c r="S39" s="29">
        <v>100</v>
      </c>
      <c r="T39" s="125">
        <f>SUM(H39:S39)</f>
        <v>6600</v>
      </c>
    </row>
    <row r="40" spans="2:20" ht="14.25" thickBot="1" thickTop="1">
      <c r="B40" s="168"/>
      <c r="C40" s="169"/>
      <c r="D40" s="170"/>
      <c r="E40" s="48"/>
      <c r="F40" s="48"/>
      <c r="G40" s="48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125"/>
    </row>
    <row r="41" ht="13.5" thickTop="1"/>
  </sheetData>
  <sheetProtection/>
  <mergeCells count="2">
    <mergeCell ref="B39:D39"/>
    <mergeCell ref="B40:D40"/>
  </mergeCells>
  <printOptions/>
  <pageMargins left="0.1968503937007874" right="0.1968503937007874" top="0.7874015748031497" bottom="0.5905511811023623" header="0.5118110236220472" footer="0.5118110236220472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6">
      <selection activeCell="A38" sqref="A38"/>
    </sheetView>
  </sheetViews>
  <sheetFormatPr defaultColWidth="9.140625" defaultRowHeight="12.75"/>
  <cols>
    <col min="1" max="1" width="32.7109375" style="0" customWidth="1"/>
    <col min="2" max="2" width="10.140625" style="0" bestFit="1" customWidth="1"/>
  </cols>
  <sheetData>
    <row r="1" ht="18">
      <c r="A1" s="5" t="s">
        <v>139</v>
      </c>
    </row>
    <row r="3" spans="1:6" ht="14.25">
      <c r="A3" s="121" t="s">
        <v>39</v>
      </c>
      <c r="B3" s="120"/>
      <c r="C3" s="120"/>
      <c r="D3" s="120"/>
      <c r="E3" s="120"/>
      <c r="F3" s="120"/>
    </row>
    <row r="4" spans="1:6" ht="14.25">
      <c r="A4" s="120"/>
      <c r="B4" s="120"/>
      <c r="C4" s="120"/>
      <c r="D4" s="120"/>
      <c r="E4" s="120"/>
      <c r="F4" s="120"/>
    </row>
    <row r="5" spans="1:6" ht="14.25">
      <c r="A5" s="120" t="s">
        <v>40</v>
      </c>
      <c r="B5" s="122">
        <v>1504.31</v>
      </c>
      <c r="C5" s="120"/>
      <c r="D5" s="120"/>
      <c r="E5" s="120"/>
      <c r="F5" s="120"/>
    </row>
    <row r="6" spans="1:6" ht="14.25">
      <c r="A6" s="120" t="s">
        <v>41</v>
      </c>
      <c r="B6" s="122">
        <v>3976.28</v>
      </c>
      <c r="C6" s="120"/>
      <c r="D6" s="120"/>
      <c r="E6" s="120"/>
      <c r="F6" s="120"/>
    </row>
    <row r="7" spans="1:6" ht="14.25">
      <c r="A7" s="120" t="s">
        <v>42</v>
      </c>
      <c r="B7" s="120">
        <v>914.31</v>
      </c>
      <c r="C7" s="120"/>
      <c r="D7" s="120"/>
      <c r="E7" s="120"/>
      <c r="F7" s="120"/>
    </row>
    <row r="8" spans="1:6" ht="14.25">
      <c r="A8" s="120" t="s">
        <v>43</v>
      </c>
      <c r="B8" s="133">
        <v>21.7</v>
      </c>
      <c r="C8" s="120"/>
      <c r="D8" s="120"/>
      <c r="E8" s="120"/>
      <c r="F8" s="120"/>
    </row>
    <row r="9" spans="1:6" ht="14.25">
      <c r="A9" s="120" t="s">
        <v>44</v>
      </c>
      <c r="B9" s="120">
        <v>80.83</v>
      </c>
      <c r="C9" s="120"/>
      <c r="D9" s="120"/>
      <c r="E9" s="120"/>
      <c r="F9" s="120"/>
    </row>
    <row r="10" spans="1:6" ht="14.25">
      <c r="A10" s="120" t="s">
        <v>45</v>
      </c>
      <c r="B10" s="120">
        <v>371.47</v>
      </c>
      <c r="C10" s="120"/>
      <c r="D10" s="120"/>
      <c r="E10" s="120"/>
      <c r="F10" s="120"/>
    </row>
    <row r="11" spans="1:6" ht="14.25">
      <c r="A11" s="120" t="s">
        <v>46</v>
      </c>
      <c r="B11" s="120">
        <v>439.25</v>
      </c>
      <c r="C11" s="120"/>
      <c r="D11" s="120"/>
      <c r="E11" s="120"/>
      <c r="F11" s="120"/>
    </row>
    <row r="12" spans="1:6" ht="14.25">
      <c r="A12" s="120" t="s">
        <v>47</v>
      </c>
      <c r="B12" s="120">
        <v>479.99</v>
      </c>
      <c r="C12" s="120"/>
      <c r="D12" s="120"/>
      <c r="E12" s="120"/>
      <c r="F12" s="120"/>
    </row>
    <row r="13" spans="1:6" ht="14.25">
      <c r="A13" s="120" t="s">
        <v>48</v>
      </c>
      <c r="B13" s="120">
        <v>31.71</v>
      </c>
      <c r="C13" s="120"/>
      <c r="D13" s="120"/>
      <c r="E13" s="120"/>
      <c r="F13" s="120"/>
    </row>
    <row r="14" spans="1:6" ht="14.25">
      <c r="A14" s="120" t="s">
        <v>49</v>
      </c>
      <c r="B14" s="122">
        <v>3017.1500000000005</v>
      </c>
      <c r="C14" s="120"/>
      <c r="D14" s="120"/>
      <c r="E14" s="120"/>
      <c r="F14" s="120"/>
    </row>
    <row r="15" spans="1:6" ht="14.25">
      <c r="A15" s="120" t="s">
        <v>50</v>
      </c>
      <c r="B15" s="134">
        <v>602.8</v>
      </c>
      <c r="C15" s="120"/>
      <c r="D15" s="120"/>
      <c r="E15" s="120"/>
      <c r="F15" s="120"/>
    </row>
    <row r="16" spans="1:6" ht="15" thickBot="1">
      <c r="A16" s="120" t="s">
        <v>15</v>
      </c>
      <c r="B16" s="124">
        <v>11922.19</v>
      </c>
      <c r="C16" s="120"/>
      <c r="D16" s="120"/>
      <c r="E16" s="120"/>
      <c r="F16" s="120"/>
    </row>
    <row r="17" spans="1:6" ht="15" thickTop="1">
      <c r="A17" s="120"/>
      <c r="B17" s="120"/>
      <c r="C17" s="120"/>
      <c r="D17" s="120"/>
      <c r="E17" s="120"/>
      <c r="F17" s="120"/>
    </row>
    <row r="18" spans="1:6" ht="14.25">
      <c r="A18" s="120" t="s">
        <v>51</v>
      </c>
      <c r="B18" s="120"/>
      <c r="C18" s="120"/>
      <c r="D18" s="120"/>
      <c r="E18" s="120"/>
      <c r="F18" s="120"/>
    </row>
    <row r="19" spans="1:6" ht="14.25">
      <c r="A19" s="120"/>
      <c r="B19" s="120"/>
      <c r="C19" s="120"/>
      <c r="D19" s="120"/>
      <c r="E19" s="120"/>
      <c r="F19" s="120"/>
    </row>
    <row r="20" spans="1:6" ht="14.25">
      <c r="A20" s="120"/>
      <c r="B20" s="120"/>
      <c r="C20" s="120"/>
      <c r="D20" s="120"/>
      <c r="E20" s="120"/>
      <c r="F20" s="120"/>
    </row>
    <row r="21" spans="1:6" ht="14.25">
      <c r="A21" s="121" t="s">
        <v>52</v>
      </c>
      <c r="B21" s="120"/>
      <c r="C21" s="120"/>
      <c r="D21" s="120"/>
      <c r="E21" s="120"/>
      <c r="F21" s="120"/>
    </row>
    <row r="22" spans="1:6" ht="14.25">
      <c r="A22" s="120"/>
      <c r="B22" s="120"/>
      <c r="C22" s="120"/>
      <c r="D22" s="120"/>
      <c r="E22" s="120"/>
      <c r="F22" s="120"/>
    </row>
    <row r="23" spans="1:6" ht="14.25">
      <c r="A23" s="120" t="s">
        <v>53</v>
      </c>
      <c r="B23" s="122">
        <v>11922.19</v>
      </c>
      <c r="C23" s="120"/>
      <c r="D23" s="120"/>
      <c r="E23" s="120"/>
      <c r="F23" s="120"/>
    </row>
    <row r="24" spans="1:6" ht="14.25">
      <c r="A24" s="120"/>
      <c r="B24" s="120"/>
      <c r="C24" s="120"/>
      <c r="D24" s="120"/>
      <c r="E24" s="120"/>
      <c r="F24" s="120"/>
    </row>
    <row r="25" spans="1:6" ht="14.25">
      <c r="A25" s="120"/>
      <c r="B25" s="123"/>
      <c r="C25" s="120"/>
      <c r="D25" s="120"/>
      <c r="E25" s="120"/>
      <c r="F25" s="120"/>
    </row>
    <row r="26" spans="1:6" ht="15" thickBot="1">
      <c r="A26" s="120" t="s">
        <v>15</v>
      </c>
      <c r="B26" s="124">
        <v>11922.19</v>
      </c>
      <c r="C26" s="120"/>
      <c r="D26" s="120"/>
      <c r="E26" s="120"/>
      <c r="F26" s="120"/>
    </row>
    <row r="27" spans="1:6" ht="15" thickTop="1">
      <c r="A27" s="120"/>
      <c r="B27" s="120"/>
      <c r="C27" s="120"/>
      <c r="D27" s="120"/>
      <c r="E27" s="120"/>
      <c r="F27" s="120"/>
    </row>
    <row r="28" spans="1:6" ht="14.25">
      <c r="A28" s="120"/>
      <c r="B28" s="120"/>
      <c r="C28" s="120"/>
      <c r="D28" s="120"/>
      <c r="E28" s="120"/>
      <c r="F28" s="120"/>
    </row>
    <row r="29" spans="1:6" ht="14.25">
      <c r="A29" s="121" t="s">
        <v>54</v>
      </c>
      <c r="B29" s="120"/>
      <c r="C29" s="120"/>
      <c r="D29" s="120"/>
      <c r="E29" s="120"/>
      <c r="F29" s="120"/>
    </row>
    <row r="30" spans="1:6" ht="14.25">
      <c r="A30" s="120"/>
      <c r="B30" s="120"/>
      <c r="C30" s="120"/>
      <c r="D30" s="120"/>
      <c r="E30" s="120"/>
      <c r="F30" s="120"/>
    </row>
    <row r="31" spans="1:6" ht="14.25">
      <c r="A31" s="120" t="s">
        <v>57</v>
      </c>
      <c r="B31" s="120"/>
      <c r="C31" s="120"/>
      <c r="D31" s="120"/>
      <c r="E31" s="120"/>
      <c r="F31" s="120"/>
    </row>
    <row r="32" spans="1:6" ht="14.25">
      <c r="A32" s="120" t="s">
        <v>55</v>
      </c>
      <c r="B32" s="120"/>
      <c r="C32" s="120"/>
      <c r="D32" s="120"/>
      <c r="E32" s="120"/>
      <c r="F32" s="120"/>
    </row>
    <row r="33" spans="1:6" ht="14.25">
      <c r="A33" s="120" t="s">
        <v>145</v>
      </c>
      <c r="B33" s="120"/>
      <c r="C33" s="120"/>
      <c r="D33" s="120"/>
      <c r="E33" s="120"/>
      <c r="F33" s="120"/>
    </row>
    <row r="34" spans="1:6" ht="14.25">
      <c r="A34" s="120" t="s">
        <v>146</v>
      </c>
      <c r="B34" s="120"/>
      <c r="C34" s="120"/>
      <c r="D34" s="120"/>
      <c r="E34" s="120"/>
      <c r="F34" s="120"/>
    </row>
    <row r="35" spans="1:6" ht="14.25">
      <c r="A35" s="120" t="s">
        <v>56</v>
      </c>
      <c r="B35" s="120"/>
      <c r="C35" s="120"/>
      <c r="D35" s="120"/>
      <c r="E35" s="120"/>
      <c r="F35" s="120"/>
    </row>
    <row r="36" spans="1:6" ht="14.25">
      <c r="A36" s="120" t="s">
        <v>140</v>
      </c>
      <c r="B36" s="120"/>
      <c r="C36" s="120"/>
      <c r="D36" s="120"/>
      <c r="E36" s="120"/>
      <c r="F36" s="120"/>
    </row>
    <row r="37" spans="1:6" ht="14.25">
      <c r="A37" s="120" t="s">
        <v>147</v>
      </c>
      <c r="B37" s="120"/>
      <c r="C37" s="120"/>
      <c r="D37" s="120"/>
      <c r="E37" s="120"/>
      <c r="F37" s="120"/>
    </row>
    <row r="38" spans="1:6" ht="14.25">
      <c r="A38" s="120" t="s">
        <v>148</v>
      </c>
      <c r="B38" s="120"/>
      <c r="C38" s="120"/>
      <c r="D38" s="120"/>
      <c r="E38" s="120"/>
      <c r="F38" s="120"/>
    </row>
    <row r="39" spans="1:6" ht="14.25">
      <c r="A39" s="120" t="s">
        <v>143</v>
      </c>
      <c r="B39" s="120"/>
      <c r="C39" s="120"/>
      <c r="D39" s="120"/>
      <c r="E39" s="120"/>
      <c r="F39" s="120"/>
    </row>
    <row r="40" ht="14.25">
      <c r="A40" s="120" t="s">
        <v>141</v>
      </c>
    </row>
    <row r="41" ht="14.25">
      <c r="A41" s="120" t="s">
        <v>142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 &amp; Berdine</dc:creator>
  <cp:keywords/>
  <dc:description/>
  <cp:lastModifiedBy>Gebruiker</cp:lastModifiedBy>
  <cp:lastPrinted>2019-01-07T12:42:12Z</cp:lastPrinted>
  <dcterms:created xsi:type="dcterms:W3CDTF">2007-08-27T14:40:48Z</dcterms:created>
  <dcterms:modified xsi:type="dcterms:W3CDTF">2019-01-10T13:48:43Z</dcterms:modified>
  <cp:category/>
  <cp:version/>
  <cp:contentType/>
  <cp:contentStatus/>
</cp:coreProperties>
</file>